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Tess\Artex Properties\"/>
    </mc:Choice>
  </mc:AlternateContent>
  <bookViews>
    <workbookView xWindow="-120" yWindow="-120" windowWidth="24240" windowHeight="13020"/>
  </bookViews>
  <sheets>
    <sheet name="2024" sheetId="1" r:id="rId1"/>
    <sheet name="2023" sheetId="4" r:id="rId2"/>
    <sheet name="2022" sheetId="5" r:id="rId3"/>
  </sheets>
  <definedNames>
    <definedName name="_xlnm.Print_Titles" localSheetId="0">'2024'!$A:$E,'2024'!$1:$1</definedName>
    <definedName name="QB_COLUMN_29" localSheetId="0" hidden="1">'2024'!$F$1</definedName>
    <definedName name="QB_DATA_0" localSheetId="0" hidden="1">'2024'!$4:$4,'2024'!$5:$5,'2024'!$6:$6,'2024'!$7:$7,'2024'!$8:$8,'2024'!$9:$9,'2024'!$10:$10,'2024'!$11:$11,'2024'!$12:$12,'2024'!$13:$13,'2024'!$14:$14,'2024'!$15:$15,'2024'!$16:$16,'2024'!$17:$17,'2024'!$18:$18,'2024'!$19:$19</definedName>
    <definedName name="QB_DATA_1" localSheetId="0" hidden="1">'2024'!$20:$20,'2024'!$21:$21,'2024'!$22:$22,'2024'!$23:$23,'2024'!$24:$24,'2024'!$25:$25,'2024'!$26:$26,'2024'!$27:$27,'2024'!$28:$28,'2024'!$32:$32,'2024'!$33:$33,'2024'!$34:$34,'2024'!$35:$35,'2024'!$36:$36,'2024'!$37:$37,'2024'!$38:$38</definedName>
    <definedName name="QB_DATA_2" localSheetId="0" hidden="1">'2024'!$39:$39,'2024'!$40:$40,'2024'!$41:$41,'2024'!$42:$42,'2024'!$43:$43,'2024'!$44:$44,'2024'!$45:$45,'2024'!$46:$46,'2024'!$47:$47,'2024'!$48:$48,'2024'!$49:$49,'2024'!$50:$50,'2024'!$51:$51,'2024'!$52:$52,'2024'!$53:$53,'2024'!$54:$54</definedName>
    <definedName name="QB_DATA_3" localSheetId="0" hidden="1">'2024'!$55:$55,'2024'!$56:$56,'2024'!$57:$57,'2024'!$58:$58,'2024'!$59:$59,'2024'!$60:$60,'2024'!$61:$61,'2024'!$62:$62,'2024'!$63:$63,'2024'!$64:$64,'2024'!$65:$65,'2024'!$66:$66,'2024'!$67:$67,'2024'!$68:$68,'2024'!$69:$69,'2024'!$70:$70</definedName>
    <definedName name="QB_DATA_4" localSheetId="0" hidden="1">'2024'!$71:$71,'2024'!$72:$72,'2024'!$73:$73,'2024'!$74:$74,'2024'!$75:$75,'2024'!$76:$76,'2024'!$77:$77,'2024'!$78:$78,'2024'!$79:$79,'2024'!$80:$80,'2024'!$81:$81,'2024'!$82:$82,'2024'!$83:$83,'2024'!$84:$84,'2024'!$85:$85,'2024'!$86:$86</definedName>
    <definedName name="QB_DATA_5" localSheetId="0" hidden="1">'2024'!$87:$87,'2024'!$88:$88,'2024'!$89:$89,'2024'!$90:$90,'2024'!$91:$91,'2024'!$92:$92,'2024'!$93:$93,'2024'!$94:$94,'2024'!$95:$95,'2024'!$96:$96,'2024'!$97:$97,'2024'!$98:$98,'2024'!$99:$99,'2024'!$100:$100,'2024'!$101:$101,'2024'!$102:$102</definedName>
    <definedName name="QB_DATA_6" localSheetId="0" hidden="1">'2024'!$103:$103,'2024'!$104:$104,'2024'!$105:$105</definedName>
    <definedName name="QB_FORMULA_0" localSheetId="0" hidden="1">'2024'!$F$29,'2024'!$F$30,'2024'!$F$106,'2024'!$F$107,'2024'!$F$108</definedName>
    <definedName name="QB_ROW_159240" localSheetId="0" hidden="1">'2024'!$E$4</definedName>
    <definedName name="QB_ROW_162240" localSheetId="0" hidden="1">'2024'!$E$5</definedName>
    <definedName name="QB_ROW_163240" localSheetId="0" hidden="1">'2024'!$E$6</definedName>
    <definedName name="QB_ROW_164240" localSheetId="0" hidden="1">'2024'!$E$7</definedName>
    <definedName name="QB_ROW_165240" localSheetId="0" hidden="1">'2024'!$E$8</definedName>
    <definedName name="QB_ROW_166240" localSheetId="0" hidden="1">'2024'!$E$9</definedName>
    <definedName name="QB_ROW_167240" localSheetId="0" hidden="1">'2024'!$E$10</definedName>
    <definedName name="QB_ROW_169240" localSheetId="0" hidden="1">'2024'!$E$11</definedName>
    <definedName name="QB_ROW_170240" localSheetId="0" hidden="1">'2024'!$E$12</definedName>
    <definedName name="QB_ROW_172240" localSheetId="0" hidden="1">'2024'!$E$13</definedName>
    <definedName name="QB_ROW_173240" localSheetId="0" hidden="1">'2024'!$E$14</definedName>
    <definedName name="QB_ROW_176240" localSheetId="0" hidden="1">'2024'!$E$15</definedName>
    <definedName name="QB_ROW_177240" localSheetId="0" hidden="1">'2024'!$E$16</definedName>
    <definedName name="QB_ROW_178240" localSheetId="0" hidden="1">'2024'!$E$17</definedName>
    <definedName name="QB_ROW_180240" localSheetId="0" hidden="1">'2024'!$E$18</definedName>
    <definedName name="QB_ROW_182240" localSheetId="0" hidden="1">'2024'!$E$19</definedName>
    <definedName name="QB_ROW_18301" localSheetId="0" hidden="1">'2024'!$A$108</definedName>
    <definedName name="QB_ROW_183240" localSheetId="0" hidden="1">'2024'!$E$20</definedName>
    <definedName name="QB_ROW_184240" localSheetId="0" hidden="1">'2024'!$E$21</definedName>
    <definedName name="QB_ROW_185240" localSheetId="0" hidden="1">'2024'!$E$22</definedName>
    <definedName name="QB_ROW_187240" localSheetId="0" hidden="1">'2024'!$E$23</definedName>
    <definedName name="QB_ROW_188240" localSheetId="0" hidden="1">'2024'!$E$24</definedName>
    <definedName name="QB_ROW_189240" localSheetId="0" hidden="1">'2024'!$E$25</definedName>
    <definedName name="QB_ROW_19011" localSheetId="0" hidden="1">'2024'!$B$2</definedName>
    <definedName name="QB_ROW_190240" localSheetId="0" hidden="1">'2024'!$E$26</definedName>
    <definedName name="QB_ROW_191240" localSheetId="0" hidden="1">'2024'!$E$27</definedName>
    <definedName name="QB_ROW_19311" localSheetId="0" hidden="1">'2024'!$B$107</definedName>
    <definedName name="QB_ROW_193240" localSheetId="0" hidden="1">'2024'!$E$28</definedName>
    <definedName name="QB_ROW_20031" localSheetId="0" hidden="1">'2024'!$D$3</definedName>
    <definedName name="QB_ROW_20331" localSheetId="0" hidden="1">'2024'!$D$29</definedName>
    <definedName name="QB_ROW_21031" localSheetId="0" hidden="1">'2024'!$D$31</definedName>
    <definedName name="QB_ROW_21331" localSheetId="0" hidden="1">'2024'!$D$106</definedName>
    <definedName name="QB_ROW_256240" localSheetId="0" hidden="1">'2024'!$E$46</definedName>
    <definedName name="QB_ROW_266240" localSheetId="0" hidden="1">'2024'!$E$47</definedName>
    <definedName name="QB_ROW_301240" localSheetId="0" hidden="1">'2024'!$E$48</definedName>
    <definedName name="QB_ROW_305240" localSheetId="0" hidden="1">'2024'!$E$49</definedName>
    <definedName name="QB_ROW_307240" localSheetId="0" hidden="1">'2024'!$E$50</definedName>
    <definedName name="QB_ROW_308240" localSheetId="0" hidden="1">'2024'!$E$51</definedName>
    <definedName name="QB_ROW_309240" localSheetId="0" hidden="1">'2024'!$E$52</definedName>
    <definedName name="QB_ROW_311240" localSheetId="0" hidden="1">'2024'!$E$53</definedName>
    <definedName name="QB_ROW_319240" localSheetId="0" hidden="1">'2024'!$E$54</definedName>
    <definedName name="QB_ROW_320240" localSheetId="0" hidden="1">'2024'!$E$55</definedName>
    <definedName name="QB_ROW_325240" localSheetId="0" hidden="1">'2024'!$E$56</definedName>
    <definedName name="QB_ROW_327240" localSheetId="0" hidden="1">'2024'!$E$57</definedName>
    <definedName name="QB_ROW_329240" localSheetId="0" hidden="1">'2024'!$E$58</definedName>
    <definedName name="QB_ROW_333240" localSheetId="0" hidden="1">'2024'!$E$59</definedName>
    <definedName name="QB_ROW_511240" localSheetId="0" hidden="1">'2024'!$E$60</definedName>
    <definedName name="QB_ROW_514240" localSheetId="0" hidden="1">'2024'!$E$61</definedName>
    <definedName name="QB_ROW_515240" localSheetId="0" hidden="1">'2024'!$E$62</definedName>
    <definedName name="QB_ROW_516240" localSheetId="0" hidden="1">'2024'!$E$63</definedName>
    <definedName name="QB_ROW_517240" localSheetId="0" hidden="1">'2024'!$E$64</definedName>
    <definedName name="QB_ROW_518240" localSheetId="0" hidden="1">'2024'!$E$65</definedName>
    <definedName name="QB_ROW_519240" localSheetId="0" hidden="1">'2024'!$E$66</definedName>
    <definedName name="QB_ROW_521240" localSheetId="0" hidden="1">'2024'!$E$67</definedName>
    <definedName name="QB_ROW_522240" localSheetId="0" hidden="1">'2024'!$E$68</definedName>
    <definedName name="QB_ROW_524240" localSheetId="0" hidden="1">'2024'!$E$69</definedName>
    <definedName name="QB_ROW_528240" localSheetId="0" hidden="1">'2024'!$E$70</definedName>
    <definedName name="QB_ROW_529240" localSheetId="0" hidden="1">'2024'!$E$71</definedName>
    <definedName name="QB_ROW_530240" localSheetId="0" hidden="1">'2024'!$E$72</definedName>
    <definedName name="QB_ROW_532240" localSheetId="0" hidden="1">'2024'!$E$73</definedName>
    <definedName name="QB_ROW_534240" localSheetId="0" hidden="1">'2024'!$E$74</definedName>
    <definedName name="QB_ROW_535240" localSheetId="0" hidden="1">'2024'!$E$75</definedName>
    <definedName name="QB_ROW_536240" localSheetId="0" hidden="1">'2024'!$E$76</definedName>
    <definedName name="QB_ROW_537240" localSheetId="0" hidden="1">'2024'!$E$77</definedName>
    <definedName name="QB_ROW_538240" localSheetId="0" hidden="1">'2024'!$E$78</definedName>
    <definedName name="QB_ROW_539240" localSheetId="0" hidden="1">'2024'!$E$79</definedName>
    <definedName name="QB_ROW_540240" localSheetId="0" hidden="1">'2024'!$E$80</definedName>
    <definedName name="QB_ROW_542240" localSheetId="0" hidden="1">'2024'!$E$81</definedName>
    <definedName name="QB_ROW_544240" localSheetId="0" hidden="1">'2024'!$E$82</definedName>
    <definedName name="QB_ROW_581240" localSheetId="0" hidden="1">'2024'!$E$83</definedName>
    <definedName name="QB_ROW_584240" localSheetId="0" hidden="1">'2024'!$E$84</definedName>
    <definedName name="QB_ROW_585240" localSheetId="0" hidden="1">'2024'!$E$85</definedName>
    <definedName name="QB_ROW_586240" localSheetId="0" hidden="1">'2024'!$E$86</definedName>
    <definedName name="QB_ROW_587240" localSheetId="0" hidden="1">'2024'!$E$87</definedName>
    <definedName name="QB_ROW_588240" localSheetId="0" hidden="1">'2024'!$E$88</definedName>
    <definedName name="QB_ROW_589240" localSheetId="0" hidden="1">'2024'!$E$89</definedName>
    <definedName name="QB_ROW_591240" localSheetId="0" hidden="1">'2024'!$E$90</definedName>
    <definedName name="QB_ROW_592240" localSheetId="0" hidden="1">'2024'!$E$91</definedName>
    <definedName name="QB_ROW_594240" localSheetId="0" hidden="1">'2024'!$E$92</definedName>
    <definedName name="QB_ROW_595240" localSheetId="0" hidden="1">'2024'!$E$93</definedName>
    <definedName name="QB_ROW_598240" localSheetId="0" hidden="1">'2024'!$E$94</definedName>
    <definedName name="QB_ROW_599240" localSheetId="0" hidden="1">'2024'!$E$95</definedName>
    <definedName name="QB_ROW_600240" localSheetId="0" hidden="1">'2024'!$E$96</definedName>
    <definedName name="QB_ROW_604240" localSheetId="0" hidden="1">'2024'!$E$97</definedName>
    <definedName name="QB_ROW_605240" localSheetId="0" hidden="1">'2024'!$E$98</definedName>
    <definedName name="QB_ROW_606240" localSheetId="0" hidden="1">'2024'!$E$99</definedName>
    <definedName name="QB_ROW_607240" localSheetId="0" hidden="1">'2024'!$E$100</definedName>
    <definedName name="QB_ROW_608240" localSheetId="0" hidden="1">'2024'!$E$101</definedName>
    <definedName name="QB_ROW_609240" localSheetId="0" hidden="1">'2024'!$E$102</definedName>
    <definedName name="QB_ROW_610240" localSheetId="0" hidden="1">'2024'!$E$103</definedName>
    <definedName name="QB_ROW_612240" localSheetId="0" hidden="1">'2024'!$E$104</definedName>
    <definedName name="QB_ROW_614240" localSheetId="0" hidden="1">'2024'!$E$105</definedName>
    <definedName name="QB_ROW_738240" localSheetId="0" hidden="1">'2024'!$E$35</definedName>
    <definedName name="QB_ROW_739240" localSheetId="0" hidden="1">'2024'!$E$38</definedName>
    <definedName name="QB_ROW_749240" localSheetId="0" hidden="1">'2024'!$E$42</definedName>
    <definedName name="QB_ROW_752240" localSheetId="0" hidden="1">'2024'!$E$44</definedName>
    <definedName name="QB_ROW_756240" localSheetId="0" hidden="1">'2024'!$E$40</definedName>
    <definedName name="QB_ROW_757240" localSheetId="0" hidden="1">'2024'!$E$32</definedName>
    <definedName name="QB_ROW_763240" localSheetId="0" hidden="1">'2024'!$E$37</definedName>
    <definedName name="QB_ROW_764240" localSheetId="0" hidden="1">'2024'!$E$34</definedName>
    <definedName name="QB_ROW_767240" localSheetId="0" hidden="1">'2024'!$E$45</definedName>
    <definedName name="QB_ROW_772240" localSheetId="0" hidden="1">'2024'!$E$36</definedName>
    <definedName name="QB_ROW_787240" localSheetId="0" hidden="1">'2024'!$E$41</definedName>
    <definedName name="QB_ROW_795240" localSheetId="0" hidden="1">'2024'!$E$39</definedName>
    <definedName name="QB_ROW_796240" localSheetId="0" hidden="1">'2024'!$E$43</definedName>
    <definedName name="QB_ROW_804240" localSheetId="0" hidden="1">'2024'!$E$33</definedName>
    <definedName name="QB_ROW_86321" localSheetId="0" hidden="1">'2024'!$C$30</definedName>
    <definedName name="QBCANSUPPORTUPDATE" localSheetId="0">TRUE</definedName>
    <definedName name="QBCOMPANYFILENAME" localSheetId="0">"C:\Users\Public\Documents\Intuit\QuickBooks\Company Files\Artex Properties LLC Ron's Copy.QBW"</definedName>
    <definedName name="QBENDDATE" localSheetId="0">20241130</definedName>
    <definedName name="QBHEADERSONSCREEN" localSheetId="0">FALSE</definedName>
    <definedName name="QBMETADATASIZE" localSheetId="0">5785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"54e766ce566841438734d10aa5711c65"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5</definedName>
    <definedName name="QBSTARTDATE" localSheetId="0">20240101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76" i="1"/>
  <c r="F75" i="1"/>
  <c r="F66" i="1"/>
  <c r="F77" i="1"/>
  <c r="F71" i="1"/>
  <c r="F53" i="1"/>
  <c r="F54" i="1"/>
  <c r="F50" i="1"/>
  <c r="F52" i="1"/>
  <c r="F68" i="1"/>
  <c r="F36" i="1"/>
  <c r="F80" i="1"/>
  <c r="F55" i="1"/>
  <c r="F49" i="1"/>
  <c r="F72" i="1"/>
  <c r="F64" i="1"/>
  <c r="F16" i="1"/>
  <c r="F9" i="1"/>
  <c r="F12" i="1"/>
  <c r="F4" i="1"/>
  <c r="F13" i="1"/>
  <c r="F5" i="1"/>
  <c r="F23" i="1"/>
  <c r="F22" i="1"/>
  <c r="F21" i="1"/>
  <c r="F15" i="1"/>
  <c r="F28" i="1"/>
  <c r="F10" i="1"/>
  <c r="F27" i="1"/>
  <c r="F7" i="1"/>
  <c r="F8" i="1"/>
  <c r="F119" i="5" l="1"/>
  <c r="F30" i="5"/>
  <c r="F31" i="5" s="1"/>
  <c r="F112" i="4"/>
  <c r="F29" i="4"/>
  <c r="F30" i="4" s="1"/>
  <c r="F120" i="5" l="1"/>
  <c r="F121" i="5" s="1"/>
  <c r="F113" i="4"/>
  <c r="F114" i="4" s="1"/>
  <c r="F106" i="1"/>
  <c r="F29" i="1"/>
  <c r="F30" i="1" s="1"/>
  <c r="F107" i="1" l="1"/>
  <c r="F108" i="1" s="1"/>
</calcChain>
</file>

<file path=xl/sharedStrings.xml><?xml version="1.0" encoding="utf-8"?>
<sst xmlns="http://schemas.openxmlformats.org/spreadsheetml/2006/main" count="350" uniqueCount="131">
  <si>
    <t>Ordinary Income/Expense</t>
  </si>
  <si>
    <t>Income</t>
  </si>
  <si>
    <t>0071001 · Rental Income - 3007 Hollywood</t>
  </si>
  <si>
    <t>0071004 · Rental Income - 415 Carroll</t>
  </si>
  <si>
    <t>0071005 · Rental Income - 1700 Jennings</t>
  </si>
  <si>
    <t>0071006 · Rental Income - 9 Dogwood</t>
  </si>
  <si>
    <t>0071007 · Rental Income - 1124 Wheeler</t>
  </si>
  <si>
    <t>0071008 · Rental Income - 187 Alan</t>
  </si>
  <si>
    <t>0071009 · Rental Income - 4212 Elizabeth</t>
  </si>
  <si>
    <t>0071011 · Rental Income - 828 Burma</t>
  </si>
  <si>
    <t>0071013 · Rental Income - 2003 Ashley</t>
  </si>
  <si>
    <t>0071017 · Rental Income - 224 Shellwood</t>
  </si>
  <si>
    <t>0071018 · Rental Income - 1607 W 17th</t>
  </si>
  <si>
    <t>0071021 · Rental Income - 451 Carroll</t>
  </si>
  <si>
    <t>0071022 · Rental Income - 733 Arizona</t>
  </si>
  <si>
    <t>0071023 · Rental Income - 4301 Garland</t>
  </si>
  <si>
    <t>0071025 · Rental Income - 1121 Wheeler</t>
  </si>
  <si>
    <t>0071027 · Rental Income - 165 Greenforest</t>
  </si>
  <si>
    <t>0071028 · Rental Income - 2405 Mamie</t>
  </si>
  <si>
    <t>0071029 · Rental Income - 3001 Mason</t>
  </si>
  <si>
    <t>0071030 · Rental Income - 849 Singapore</t>
  </si>
  <si>
    <t>0071032 · Rental Income - 504 Redwater</t>
  </si>
  <si>
    <t>0071033 · Rental Income - 1712 Jennings</t>
  </si>
  <si>
    <t>0071034 · Rental Income - 2601 Page</t>
  </si>
  <si>
    <t>0071036 · Rental Income - 158 Alan</t>
  </si>
  <si>
    <t>0071037 · Rental Income - 920 Arizona</t>
  </si>
  <si>
    <t>0071039 · Rental Income - 1910 Sarah</t>
  </si>
  <si>
    <t>Total Income</t>
  </si>
  <si>
    <t>Gross Profit</t>
  </si>
  <si>
    <t>Expense</t>
  </si>
  <si>
    <t>Accounting Fees</t>
  </si>
  <si>
    <t>Cabin Expense</t>
  </si>
  <si>
    <t>Gas for Truck</t>
  </si>
  <si>
    <t>Insurance - 1121 Ann</t>
  </si>
  <si>
    <t>Insurance on Properties</t>
  </si>
  <si>
    <t>Insurance on Truck</t>
  </si>
  <si>
    <t>Interest - 1121 Ann</t>
  </si>
  <si>
    <t>interest - Cossatot Land</t>
  </si>
  <si>
    <t>Interest - Farmers Bank</t>
  </si>
  <si>
    <t>Mower maintenance</t>
  </si>
  <si>
    <t>Office and Postage</t>
  </si>
  <si>
    <t>Taxes for Cossatot Land</t>
  </si>
  <si>
    <t>Telephone</t>
  </si>
  <si>
    <t>Vehicles Maint</t>
  </si>
  <si>
    <t>0081029 · Auto &amp; Travel 3001 Mason</t>
  </si>
  <si>
    <t>0081501 · Advertising 3007 Hollywood</t>
  </si>
  <si>
    <t>0082001 · Utilities - 3007 Hollywood</t>
  </si>
  <si>
    <t>0082005 · Utilities - 1700 Jennings</t>
  </si>
  <si>
    <t>0082007 · Utilities - 1124 Wheeler</t>
  </si>
  <si>
    <t>0082008 · Utilities - 187 Alan</t>
  </si>
  <si>
    <t>0082009 · Utilities - 4212 Elizabeth</t>
  </si>
  <si>
    <t>0082011 · Utilities - 828 Burma</t>
  </si>
  <si>
    <t>0082022 · Utilities - 733 Arizona</t>
  </si>
  <si>
    <t>0082023 · Utilities - 4301 Garland</t>
  </si>
  <si>
    <t>0082028 · Utilities - 2405 Mamie</t>
  </si>
  <si>
    <t>0082030 · Utilities - 849 Singapore</t>
  </si>
  <si>
    <t>0082033 · Utilities - 1712 Jennings</t>
  </si>
  <si>
    <t>0082038 · Utilities - 617 Arizona</t>
  </si>
  <si>
    <t>0085001 · Maint &amp; Repair - 3007 Hollywood</t>
  </si>
  <si>
    <t>0085004 · Maint &amp; Repair - 415 Carroll</t>
  </si>
  <si>
    <t>0085005 · Maint &amp; Repair - 1700 Jennings</t>
  </si>
  <si>
    <t>0085006 · Maint &amp; Repair - 9 Dogwood</t>
  </si>
  <si>
    <t>0085007 · Maint &amp; Repair - 1124 Wheeler</t>
  </si>
  <si>
    <t>0085008 · Maint &amp; Repair - 187 Alan</t>
  </si>
  <si>
    <t>0085009 · Maint &amp; Repair - 4212 Elizabeth</t>
  </si>
  <si>
    <t>0085011 · Maint &amp; Repair - 828 Burma</t>
  </si>
  <si>
    <t>0085013 · Maint &amp; Repair - 2003 Ashley</t>
  </si>
  <si>
    <t>0085017 · Maint &amp; Repair - 224 Shellwood</t>
  </si>
  <si>
    <t>0085021 · Maint &amp; Repair - 451 Carroll</t>
  </si>
  <si>
    <t>0085022 · Maint &amp; Repair - 733 Arizona</t>
  </si>
  <si>
    <t>0085023 · Maint &amp; Repair - 4301 Garland</t>
  </si>
  <si>
    <t>0085025 · Maint &amp; Repair - 1121 Wheeler</t>
  </si>
  <si>
    <t>0085027 · Maint &amp; Repair - 165 Greenfores</t>
  </si>
  <si>
    <t>0085028 · Maint &amp; Repair - 2405 Mamie</t>
  </si>
  <si>
    <t>0085029 · Maint &amp; Repair - 3001 Mason</t>
  </si>
  <si>
    <t>0085030 · Maint &amp; Repair - 849 Singapore</t>
  </si>
  <si>
    <t>0085032 · Maint &amp; Repair - 504 Redwater</t>
  </si>
  <si>
    <t>0085033 · Maint &amp; Repair - 1712 Jennings</t>
  </si>
  <si>
    <t>0085034 · Maint &amp; Repair - 2601 Page</t>
  </si>
  <si>
    <t>0085037 · Maint &amp; Repair - 920 Arizona</t>
  </si>
  <si>
    <t>0085039 · Maint &amp; Repair - 1910 Sarah</t>
  </si>
  <si>
    <t>0086001 · Taxes - 3007 Hollywood</t>
  </si>
  <si>
    <t>0086004 · Taxes - 415 Carroll</t>
  </si>
  <si>
    <t>0086005 · Taxes - 1700 Jennings</t>
  </si>
  <si>
    <t>0086006 · Taxes - 9 Dogwood</t>
  </si>
  <si>
    <t>0086007 · Taxes - 1124 Wheeler</t>
  </si>
  <si>
    <t>0086008 · Taxes - 187 Alan</t>
  </si>
  <si>
    <t>0086009 · Taxes - 4212 Elizabeth</t>
  </si>
  <si>
    <t>0086011 · Taxes - 828 Burma</t>
  </si>
  <si>
    <t>0086013 · Taxes - 2003 Ashley</t>
  </si>
  <si>
    <t>0086017 · Taxes - 224 Shellwood</t>
  </si>
  <si>
    <t>0086018 · Taxes - 1607 W 17th</t>
  </si>
  <si>
    <t>0086021 · Taxes - 451 Carroll</t>
  </si>
  <si>
    <t>0086022 · Taxes - 733 Arizona</t>
  </si>
  <si>
    <t>0086023 · Taxes - 4301 Garland</t>
  </si>
  <si>
    <t>0086027 · Taxes - 165 Greenforest Trl</t>
  </si>
  <si>
    <t>0086028 · Taxes - 2405 Mamie</t>
  </si>
  <si>
    <t>0086029 · Taxes - 3001 Mason</t>
  </si>
  <si>
    <t>0086030 · Taxes - 849 Singapore</t>
  </si>
  <si>
    <t>0086032 · Taxes - 504 Redwater</t>
  </si>
  <si>
    <t>0086033 · Taxes - 1712 Jennings</t>
  </si>
  <si>
    <t>0086034 · Taxes - 2601 Page</t>
  </si>
  <si>
    <t>0086037 · Taxes - 920 Arizona</t>
  </si>
  <si>
    <t>0086039 · Taxes - 1910 Sarah</t>
  </si>
  <si>
    <t>Total Expense</t>
  </si>
  <si>
    <t>Net Ordinary Income</t>
  </si>
  <si>
    <t>Net Income</t>
  </si>
  <si>
    <t>Jan - Dec 23</t>
  </si>
  <si>
    <t>Jan - Dec 22</t>
  </si>
  <si>
    <t>0071024 · Rental Income - 3421 Findley</t>
  </si>
  <si>
    <t>0082024 · Utilities - 3421 Findley</t>
  </si>
  <si>
    <t>0082025 · Utilities - 1121 Wheeler</t>
  </si>
  <si>
    <t>0082032 · Utilities - 504 Redwater</t>
  </si>
  <si>
    <t>0085038 · Maint &amp; Repair - 617 Arizona</t>
  </si>
  <si>
    <t>0086024 · Taxes - 3421 Findley</t>
  </si>
  <si>
    <t>0086025 · Taxes - 1121 Wheeler</t>
  </si>
  <si>
    <t>0071038 · Rental Income - 617 Arizona</t>
  </si>
  <si>
    <t>0085018 · Maint &amp; Repair - 1607 W. 17th</t>
  </si>
  <si>
    <t>0085024 · Maint &amp; Repair - 3421 Findley</t>
  </si>
  <si>
    <t>0086038 · Taxes - 617 Arizona</t>
  </si>
  <si>
    <t>0082006 · Utilities - 9 Dogwood</t>
  </si>
  <si>
    <t>0082029 · Utilities - 3001 Mason</t>
  </si>
  <si>
    <t>0082039 · Utilities - 1910 Sarah</t>
  </si>
  <si>
    <t>Jan - Dec 24</t>
  </si>
  <si>
    <t>1700 Jennings is vacant and has been for a while.</t>
  </si>
  <si>
    <t>4212 Elizabeth was up for sale for about 7 months.</t>
  </si>
  <si>
    <t>849 Singapore was up for a sale fo a few months.</t>
  </si>
  <si>
    <t>Bought one air conditioner $5,600 (3007 Hollywood)</t>
  </si>
  <si>
    <t>Put on 3 roofs $16,000 (3007 Hollywood, 849 Singapore and 733 Arizona)</t>
  </si>
  <si>
    <t>Repairs to 3007 Hollywood, 849 Singapore and 733 Arizona (paint, flooring)</t>
  </si>
  <si>
    <t>2405 Mamie new furnace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</si>
</sst>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4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20B2E9B-FEAA-4CDF-6AC6-2F669AE16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6A3EF3E-07C2-DA12-54AF-FA7173BF6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1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E1" sqref="E1:E1048576"/>
    </sheetView>
  </sheetViews>
  <sheetFormatPr defaultRowHeight="14.25"/>
  <cols>
    <col min="1" max="4" width="3" style="11" customWidth="1"/>
    <col min="5" max="5" width="53.25" style="11" customWidth="1"/>
    <col min="6" max="6" width="10.125" style="12" bestFit="1" customWidth="1"/>
  </cols>
  <sheetData>
    <row r="1" spans="1:6" s="10" customFormat="1" ht="15" thickBot="1">
      <c r="A1" s="8"/>
      <c r="B1" s="8"/>
      <c r="C1" s="8"/>
      <c r="D1" s="8"/>
      <c r="E1" s="8"/>
      <c r="F1" s="9" t="s">
        <v>123</v>
      </c>
    </row>
    <row r="2" spans="1:6" ht="15" thickTop="1">
      <c r="A2" s="1"/>
      <c r="B2" s="1" t="s">
        <v>0</v>
      </c>
      <c r="C2" s="1"/>
      <c r="D2" s="1"/>
      <c r="E2" s="1"/>
      <c r="F2" s="2"/>
    </row>
    <row r="3" spans="1:6">
      <c r="A3" s="1"/>
      <c r="B3" s="1"/>
      <c r="C3" s="1"/>
      <c r="D3" s="1" t="s">
        <v>1</v>
      </c>
      <c r="E3" s="1"/>
      <c r="F3" s="2"/>
    </row>
    <row r="4" spans="1:6">
      <c r="A4" s="1"/>
      <c r="B4" s="1"/>
      <c r="C4" s="1"/>
      <c r="D4" s="1"/>
      <c r="E4" s="1" t="s">
        <v>2</v>
      </c>
      <c r="F4" s="2">
        <f>5475+1000</f>
        <v>6475</v>
      </c>
    </row>
    <row r="5" spans="1:6">
      <c r="A5" s="1"/>
      <c r="B5" s="1"/>
      <c r="C5" s="1"/>
      <c r="D5" s="1"/>
      <c r="E5" s="1" t="s">
        <v>3</v>
      </c>
      <c r="F5" s="2">
        <f>9845+895</f>
        <v>10740</v>
      </c>
    </row>
    <row r="6" spans="1:6">
      <c r="A6" s="1"/>
      <c r="B6" s="1"/>
      <c r="C6" s="1"/>
      <c r="D6" s="1"/>
      <c r="E6" s="1" t="s">
        <v>4</v>
      </c>
      <c r="F6" s="2">
        <v>3170</v>
      </c>
    </row>
    <row r="7" spans="1:6">
      <c r="A7" s="1"/>
      <c r="B7" s="1"/>
      <c r="C7" s="1"/>
      <c r="D7" s="1"/>
      <c r="E7" s="1" t="s">
        <v>5</v>
      </c>
      <c r="F7" s="2">
        <f>15400+1400</f>
        <v>16800</v>
      </c>
    </row>
    <row r="8" spans="1:6">
      <c r="A8" s="1"/>
      <c r="B8" s="1"/>
      <c r="C8" s="1"/>
      <c r="D8" s="1"/>
      <c r="E8" s="1" t="s">
        <v>6</v>
      </c>
      <c r="F8" s="2">
        <f>4700+975</f>
        <v>5675</v>
      </c>
    </row>
    <row r="9" spans="1:6">
      <c r="A9" s="1"/>
      <c r="B9" s="1"/>
      <c r="C9" s="1"/>
      <c r="D9" s="1"/>
      <c r="E9" s="1" t="s">
        <v>7</v>
      </c>
      <c r="F9" s="2">
        <f>8465.32+1040</f>
        <v>9505.32</v>
      </c>
    </row>
    <row r="10" spans="1:6">
      <c r="A10" s="1"/>
      <c r="B10" s="1"/>
      <c r="C10" s="1"/>
      <c r="D10" s="1"/>
      <c r="E10" s="1" t="s">
        <v>8</v>
      </c>
      <c r="F10" s="2">
        <f>800+1200</f>
        <v>2000</v>
      </c>
    </row>
    <row r="11" spans="1:6">
      <c r="A11" s="1"/>
      <c r="B11" s="1"/>
      <c r="C11" s="1"/>
      <c r="D11" s="1"/>
      <c r="E11" s="1" t="s">
        <v>9</v>
      </c>
      <c r="F11" s="2">
        <v>3000</v>
      </c>
    </row>
    <row r="12" spans="1:6">
      <c r="A12" s="1"/>
      <c r="B12" s="1"/>
      <c r="C12" s="1"/>
      <c r="D12" s="1"/>
      <c r="E12" s="1" t="s">
        <v>10</v>
      </c>
      <c r="F12" s="2">
        <f>7440+400</f>
        <v>7840</v>
      </c>
    </row>
    <row r="13" spans="1:6">
      <c r="A13" s="1"/>
      <c r="B13" s="1"/>
      <c r="C13" s="1"/>
      <c r="D13" s="1"/>
      <c r="E13" s="1" t="s">
        <v>11</v>
      </c>
      <c r="F13" s="2">
        <f>9682+464</f>
        <v>10146</v>
      </c>
    </row>
    <row r="14" spans="1:6">
      <c r="A14" s="1"/>
      <c r="B14" s="1"/>
      <c r="C14" s="1"/>
      <c r="D14" s="1"/>
      <c r="E14" s="1" t="s">
        <v>12</v>
      </c>
      <c r="F14" s="2">
        <v>7700</v>
      </c>
    </row>
    <row r="15" spans="1:6">
      <c r="A15" s="1"/>
      <c r="B15" s="1"/>
      <c r="C15" s="1"/>
      <c r="D15" s="1"/>
      <c r="E15" s="1" t="s">
        <v>13</v>
      </c>
      <c r="F15" s="2">
        <f>9000+900</f>
        <v>9900</v>
      </c>
    </row>
    <row r="16" spans="1:6">
      <c r="A16" s="1"/>
      <c r="B16" s="1"/>
      <c r="C16" s="1"/>
      <c r="D16" s="1"/>
      <c r="E16" s="1" t="s">
        <v>14</v>
      </c>
      <c r="F16" s="2">
        <f>7576+1030</f>
        <v>8606</v>
      </c>
    </row>
    <row r="17" spans="1:6">
      <c r="A17" s="1"/>
      <c r="B17" s="1"/>
      <c r="C17" s="1"/>
      <c r="D17" s="1"/>
      <c r="E17" s="1" t="s">
        <v>15</v>
      </c>
      <c r="F17" s="2">
        <v>11672</v>
      </c>
    </row>
    <row r="18" spans="1:6">
      <c r="A18" s="1"/>
      <c r="B18" s="1"/>
      <c r="C18" s="1"/>
      <c r="D18" s="1"/>
      <c r="E18" s="1" t="s">
        <v>16</v>
      </c>
      <c r="F18" s="2">
        <v>9228</v>
      </c>
    </row>
    <row r="19" spans="1:6">
      <c r="A19" s="1"/>
      <c r="B19" s="1"/>
      <c r="C19" s="1"/>
      <c r="D19" s="1"/>
      <c r="E19" s="1" t="s">
        <v>17</v>
      </c>
      <c r="F19" s="2">
        <v>9625</v>
      </c>
    </row>
    <row r="20" spans="1:6">
      <c r="A20" s="1"/>
      <c r="B20" s="1"/>
      <c r="C20" s="1"/>
      <c r="D20" s="1"/>
      <c r="E20" s="1" t="s">
        <v>18</v>
      </c>
      <c r="F20" s="2">
        <v>11997</v>
      </c>
    </row>
    <row r="21" spans="1:6">
      <c r="A21" s="1"/>
      <c r="B21" s="1"/>
      <c r="C21" s="1"/>
      <c r="D21" s="1"/>
      <c r="E21" s="1" t="s">
        <v>19</v>
      </c>
      <c r="F21" s="2">
        <f>9750+975</f>
        <v>10725</v>
      </c>
    </row>
    <row r="22" spans="1:6">
      <c r="A22" s="1"/>
      <c r="B22" s="1"/>
      <c r="C22" s="1"/>
      <c r="D22" s="1"/>
      <c r="E22" s="1" t="s">
        <v>20</v>
      </c>
      <c r="F22" s="2">
        <f>2740+900</f>
        <v>3640</v>
      </c>
    </row>
    <row r="23" spans="1:6">
      <c r="A23" s="1"/>
      <c r="B23" s="1"/>
      <c r="C23" s="1"/>
      <c r="D23" s="1"/>
      <c r="E23" s="1" t="s">
        <v>21</v>
      </c>
      <c r="F23" s="2">
        <f>11000+1000</f>
        <v>12000</v>
      </c>
    </row>
    <row r="24" spans="1:6">
      <c r="A24" s="1"/>
      <c r="B24" s="1"/>
      <c r="C24" s="1"/>
      <c r="D24" s="1"/>
      <c r="E24" s="1" t="s">
        <v>22</v>
      </c>
      <c r="F24" s="2">
        <v>9234</v>
      </c>
    </row>
    <row r="25" spans="1:6">
      <c r="A25" s="1"/>
      <c r="B25" s="1"/>
      <c r="C25" s="1"/>
      <c r="D25" s="1"/>
      <c r="E25" s="1" t="s">
        <v>23</v>
      </c>
      <c r="F25" s="2">
        <v>8846</v>
      </c>
    </row>
    <row r="26" spans="1:6">
      <c r="A26" s="1"/>
      <c r="B26" s="1"/>
      <c r="C26" s="1"/>
      <c r="D26" s="1"/>
      <c r="E26" s="1" t="s">
        <v>24</v>
      </c>
      <c r="F26" s="2">
        <v>1000</v>
      </c>
    </row>
    <row r="27" spans="1:6">
      <c r="A27" s="1"/>
      <c r="B27" s="1"/>
      <c r="C27" s="1"/>
      <c r="D27" s="1"/>
      <c r="E27" s="1" t="s">
        <v>25</v>
      </c>
      <c r="F27" s="2">
        <f>7697+340</f>
        <v>8037</v>
      </c>
    </row>
    <row r="28" spans="1:6" ht="15" thickBot="1">
      <c r="A28" s="1"/>
      <c r="B28" s="1"/>
      <c r="C28" s="1"/>
      <c r="D28" s="1"/>
      <c r="E28" s="1" t="s">
        <v>26</v>
      </c>
      <c r="F28" s="3">
        <f>9350+850</f>
        <v>10200</v>
      </c>
    </row>
    <row r="29" spans="1:6" ht="15" thickBot="1">
      <c r="A29" s="1"/>
      <c r="B29" s="1"/>
      <c r="C29" s="1"/>
      <c r="D29" s="1" t="s">
        <v>27</v>
      </c>
      <c r="E29" s="1"/>
      <c r="F29" s="4">
        <f>ROUND(SUM(F3:F28),5)</f>
        <v>207761.32</v>
      </c>
    </row>
    <row r="30" spans="1:6" ht="30" customHeight="1">
      <c r="A30" s="1"/>
      <c r="B30" s="1"/>
      <c r="C30" s="1" t="s">
        <v>28</v>
      </c>
      <c r="D30" s="1"/>
      <c r="E30" s="1"/>
      <c r="F30" s="2">
        <f>F29</f>
        <v>207761.32</v>
      </c>
    </row>
    <row r="31" spans="1:6" ht="30" customHeight="1">
      <c r="A31" s="1"/>
      <c r="B31" s="1"/>
      <c r="C31" s="1"/>
      <c r="D31" s="1" t="s">
        <v>29</v>
      </c>
      <c r="E31" s="1"/>
      <c r="F31" s="2"/>
    </row>
    <row r="32" spans="1:6">
      <c r="A32" s="1"/>
      <c r="B32" s="1"/>
      <c r="C32" s="1"/>
      <c r="D32" s="1"/>
      <c r="E32" s="1" t="s">
        <v>30</v>
      </c>
      <c r="F32" s="2">
        <v>0</v>
      </c>
    </row>
    <row r="33" spans="1:6">
      <c r="A33" s="1"/>
      <c r="B33" s="1"/>
      <c r="C33" s="1"/>
      <c r="D33" s="1"/>
      <c r="E33" s="1" t="s">
        <v>31</v>
      </c>
      <c r="F33" s="2">
        <v>0</v>
      </c>
    </row>
    <row r="34" spans="1:6">
      <c r="A34" s="1"/>
      <c r="B34" s="1"/>
      <c r="C34" s="1"/>
      <c r="D34" s="1"/>
      <c r="E34" s="1" t="s">
        <v>32</v>
      </c>
      <c r="F34" s="2">
        <v>0</v>
      </c>
    </row>
    <row r="35" spans="1:6">
      <c r="A35" s="1"/>
      <c r="B35" s="1"/>
      <c r="C35" s="1"/>
      <c r="D35" s="1"/>
      <c r="E35" s="1" t="s">
        <v>33</v>
      </c>
      <c r="F35" s="2">
        <v>241.28</v>
      </c>
    </row>
    <row r="36" spans="1:6">
      <c r="A36" s="1"/>
      <c r="B36" s="1"/>
      <c r="C36" s="1"/>
      <c r="D36" s="1"/>
      <c r="E36" s="1" t="s">
        <v>34</v>
      </c>
      <c r="F36" s="2">
        <f>19428.65+2105.34</f>
        <v>21533.99</v>
      </c>
    </row>
    <row r="37" spans="1:6">
      <c r="A37" s="1"/>
      <c r="B37" s="1"/>
      <c r="C37" s="1"/>
      <c r="D37" s="1"/>
      <c r="E37" s="1" t="s">
        <v>35</v>
      </c>
      <c r="F37" s="2">
        <v>0</v>
      </c>
    </row>
    <row r="38" spans="1:6">
      <c r="A38" s="1"/>
      <c r="B38" s="1"/>
      <c r="C38" s="1"/>
      <c r="D38" s="1"/>
      <c r="E38" s="1" t="s">
        <v>36</v>
      </c>
      <c r="F38" s="2">
        <v>28.78</v>
      </c>
    </row>
    <row r="39" spans="1:6">
      <c r="A39" s="1"/>
      <c r="B39" s="1"/>
      <c r="C39" s="1"/>
      <c r="D39" s="1"/>
      <c r="E39" s="1" t="s">
        <v>37</v>
      </c>
      <c r="F39" s="2">
        <v>0</v>
      </c>
    </row>
    <row r="40" spans="1:6">
      <c r="A40" s="1"/>
      <c r="B40" s="1"/>
      <c r="C40" s="1"/>
      <c r="D40" s="1"/>
      <c r="E40" s="1" t="s">
        <v>38</v>
      </c>
      <c r="F40" s="2">
        <v>0</v>
      </c>
    </row>
    <row r="41" spans="1:6">
      <c r="A41" s="1"/>
      <c r="B41" s="1"/>
      <c r="C41" s="1"/>
      <c r="D41" s="1"/>
      <c r="E41" s="1" t="s">
        <v>39</v>
      </c>
      <c r="F41" s="2">
        <v>0</v>
      </c>
    </row>
    <row r="42" spans="1:6">
      <c r="A42" s="1"/>
      <c r="B42" s="1"/>
      <c r="C42" s="1"/>
      <c r="D42" s="1"/>
      <c r="E42" s="1" t="s">
        <v>40</v>
      </c>
      <c r="F42" s="2">
        <v>0</v>
      </c>
    </row>
    <row r="43" spans="1:6">
      <c r="A43" s="1"/>
      <c r="B43" s="1"/>
      <c r="C43" s="1"/>
      <c r="D43" s="1"/>
      <c r="E43" s="1" t="s">
        <v>41</v>
      </c>
      <c r="F43" s="2">
        <v>0</v>
      </c>
    </row>
    <row r="44" spans="1:6">
      <c r="A44" s="1"/>
      <c r="B44" s="1"/>
      <c r="C44" s="1"/>
      <c r="D44" s="1"/>
      <c r="E44" s="1" t="s">
        <v>42</v>
      </c>
      <c r="F44" s="2">
        <v>0</v>
      </c>
    </row>
    <row r="45" spans="1:6">
      <c r="A45" s="1"/>
      <c r="B45" s="1"/>
      <c r="C45" s="1"/>
      <c r="D45" s="1"/>
      <c r="E45" s="1" t="s">
        <v>43</v>
      </c>
      <c r="F45" s="2">
        <v>0</v>
      </c>
    </row>
    <row r="46" spans="1:6">
      <c r="A46" s="1"/>
      <c r="B46" s="1"/>
      <c r="C46" s="1"/>
      <c r="D46" s="1"/>
      <c r="E46" s="1" t="s">
        <v>44</v>
      </c>
      <c r="F46" s="2">
        <v>0</v>
      </c>
    </row>
    <row r="47" spans="1:6">
      <c r="A47" s="1"/>
      <c r="B47" s="1"/>
      <c r="C47" s="1"/>
      <c r="D47" s="1"/>
      <c r="E47" s="1" t="s">
        <v>45</v>
      </c>
      <c r="F47" s="2">
        <v>0</v>
      </c>
    </row>
    <row r="48" spans="1:6">
      <c r="A48" s="1"/>
      <c r="B48" s="1"/>
      <c r="C48" s="1"/>
      <c r="D48" s="1"/>
      <c r="E48" s="1" t="s">
        <v>46</v>
      </c>
      <c r="F48" s="2">
        <v>1250.32</v>
      </c>
    </row>
    <row r="49" spans="1:6">
      <c r="A49" s="1"/>
      <c r="B49" s="1"/>
      <c r="C49" s="1"/>
      <c r="D49" s="1"/>
      <c r="E49" s="1" t="s">
        <v>47</v>
      </c>
      <c r="F49" s="2">
        <f>196.12+12.67</f>
        <v>208.79</v>
      </c>
    </row>
    <row r="50" spans="1:6">
      <c r="A50" s="1"/>
      <c r="B50" s="1"/>
      <c r="C50" s="1"/>
      <c r="D50" s="1"/>
      <c r="E50" s="1" t="s">
        <v>48</v>
      </c>
      <c r="F50" s="2">
        <f>160.28+52.98+53.05+53.05</f>
        <v>319.36</v>
      </c>
    </row>
    <row r="51" spans="1:6">
      <c r="A51" s="1"/>
      <c r="B51" s="1"/>
      <c r="C51" s="1"/>
      <c r="D51" s="1"/>
      <c r="E51" s="1" t="s">
        <v>49</v>
      </c>
      <c r="F51" s="2">
        <v>98.67</v>
      </c>
    </row>
    <row r="52" spans="1:6">
      <c r="A52" s="1"/>
      <c r="B52" s="1"/>
      <c r="C52" s="1"/>
      <c r="D52" s="1"/>
      <c r="E52" s="1" t="s">
        <v>50</v>
      </c>
      <c r="F52" s="2">
        <f>1054.91+22.48+69.12</f>
        <v>1146.5100000000002</v>
      </c>
    </row>
    <row r="53" spans="1:6">
      <c r="A53" s="1"/>
      <c r="B53" s="1"/>
      <c r="C53" s="1"/>
      <c r="D53" s="1"/>
      <c r="E53" s="1" t="s">
        <v>51</v>
      </c>
      <c r="F53" s="2">
        <f>711.48+11.25</f>
        <v>722.73</v>
      </c>
    </row>
    <row r="54" spans="1:6">
      <c r="A54" s="1"/>
      <c r="B54" s="1"/>
      <c r="C54" s="1"/>
      <c r="D54" s="1"/>
      <c r="E54" s="1" t="s">
        <v>52</v>
      </c>
      <c r="F54" s="2">
        <f>584.66+15.84</f>
        <v>600.5</v>
      </c>
    </row>
    <row r="55" spans="1:6">
      <c r="A55" s="1"/>
      <c r="B55" s="1"/>
      <c r="C55" s="1"/>
      <c r="D55" s="1"/>
      <c r="E55" s="1" t="s">
        <v>53</v>
      </c>
      <c r="F55" s="2">
        <f>191.76+64.18+27.94</f>
        <v>283.88</v>
      </c>
    </row>
    <row r="56" spans="1:6">
      <c r="A56" s="1"/>
      <c r="B56" s="1"/>
      <c r="C56" s="1"/>
      <c r="D56" s="1"/>
      <c r="E56" s="1" t="s">
        <v>54</v>
      </c>
      <c r="F56" s="2">
        <v>357.8</v>
      </c>
    </row>
    <row r="57" spans="1:6">
      <c r="A57" s="1"/>
      <c r="B57" s="1"/>
      <c r="C57" s="1"/>
      <c r="D57" s="1"/>
      <c r="E57" s="1" t="s">
        <v>55</v>
      </c>
      <c r="F57" s="2">
        <v>614.27</v>
      </c>
    </row>
    <row r="58" spans="1:6">
      <c r="A58" s="1"/>
      <c r="B58" s="1"/>
      <c r="C58" s="1"/>
      <c r="D58" s="1"/>
      <c r="E58" s="1" t="s">
        <v>56</v>
      </c>
      <c r="F58" s="2">
        <v>109.73</v>
      </c>
    </row>
    <row r="59" spans="1:6">
      <c r="A59" s="1"/>
      <c r="B59" s="1"/>
      <c r="C59" s="1"/>
      <c r="D59" s="1"/>
      <c r="E59" s="1" t="s">
        <v>57</v>
      </c>
      <c r="F59" s="2">
        <v>45.07</v>
      </c>
    </row>
    <row r="60" spans="1:6">
      <c r="A60" s="1"/>
      <c r="B60" s="1"/>
      <c r="C60" s="1"/>
      <c r="D60" s="1"/>
      <c r="E60" s="1" t="s">
        <v>58</v>
      </c>
      <c r="F60" s="2">
        <v>27870.51</v>
      </c>
    </row>
    <row r="61" spans="1:6">
      <c r="A61" s="1"/>
      <c r="B61" s="1"/>
      <c r="C61" s="1"/>
      <c r="D61" s="1"/>
      <c r="E61" s="1" t="s">
        <v>59</v>
      </c>
      <c r="F61" s="2">
        <v>1335.23</v>
      </c>
    </row>
    <row r="62" spans="1:6">
      <c r="A62" s="1"/>
      <c r="B62" s="1"/>
      <c r="C62" s="1"/>
      <c r="D62" s="1"/>
      <c r="E62" s="1" t="s">
        <v>60</v>
      </c>
      <c r="F62" s="2">
        <v>838.92</v>
      </c>
    </row>
    <row r="63" spans="1:6">
      <c r="A63" s="1"/>
      <c r="B63" s="1"/>
      <c r="C63" s="1"/>
      <c r="D63" s="1"/>
      <c r="E63" s="1" t="s">
        <v>61</v>
      </c>
      <c r="F63" s="2">
        <v>4321.0600000000004</v>
      </c>
    </row>
    <row r="64" spans="1:6">
      <c r="A64" s="1"/>
      <c r="B64" s="1"/>
      <c r="C64" s="1"/>
      <c r="D64" s="1"/>
      <c r="E64" s="1" t="s">
        <v>62</v>
      </c>
      <c r="F64" s="2">
        <f>2876.15+415.79</f>
        <v>3291.94</v>
      </c>
    </row>
    <row r="65" spans="1:6">
      <c r="A65" s="1"/>
      <c r="B65" s="1"/>
      <c r="C65" s="1"/>
      <c r="D65" s="1"/>
      <c r="E65" s="1" t="s">
        <v>63</v>
      </c>
      <c r="F65" s="2">
        <v>4837.29</v>
      </c>
    </row>
    <row r="66" spans="1:6">
      <c r="A66" s="1"/>
      <c r="B66" s="1"/>
      <c r="C66" s="1"/>
      <c r="D66" s="1"/>
      <c r="E66" s="1" t="s">
        <v>64</v>
      </c>
      <c r="F66" s="2">
        <f>510.76+131.11+315</f>
        <v>956.87</v>
      </c>
    </row>
    <row r="67" spans="1:6">
      <c r="A67" s="1"/>
      <c r="B67" s="1"/>
      <c r="C67" s="1"/>
      <c r="D67" s="1"/>
      <c r="E67" s="1" t="s">
        <v>65</v>
      </c>
      <c r="F67" s="2">
        <f>1484.26+1145.21+36.81</f>
        <v>2666.28</v>
      </c>
    </row>
    <row r="68" spans="1:6">
      <c r="A68" s="1"/>
      <c r="B68" s="1"/>
      <c r="C68" s="1"/>
      <c r="D68" s="1"/>
      <c r="E68" s="1" t="s">
        <v>66</v>
      </c>
      <c r="F68" s="2">
        <f>540+97</f>
        <v>637</v>
      </c>
    </row>
    <row r="69" spans="1:6">
      <c r="A69" s="1"/>
      <c r="B69" s="1"/>
      <c r="C69" s="1"/>
      <c r="D69" s="1"/>
      <c r="E69" s="1" t="s">
        <v>67</v>
      </c>
      <c r="F69" s="2">
        <v>265</v>
      </c>
    </row>
    <row r="70" spans="1:6">
      <c r="A70" s="1"/>
      <c r="B70" s="1"/>
      <c r="C70" s="1"/>
      <c r="D70" s="1"/>
      <c r="E70" s="1" t="s">
        <v>68</v>
      </c>
      <c r="F70" s="2">
        <v>1162.69</v>
      </c>
    </row>
    <row r="71" spans="1:6">
      <c r="A71" s="1"/>
      <c r="B71" s="1"/>
      <c r="C71" s="1"/>
      <c r="D71" s="1"/>
      <c r="E71" s="1" t="s">
        <v>69</v>
      </c>
      <c r="F71" s="2">
        <f>9525.01+129.28+250</f>
        <v>9904.2900000000009</v>
      </c>
    </row>
    <row r="72" spans="1:6">
      <c r="A72" s="1"/>
      <c r="B72" s="1"/>
      <c r="C72" s="1"/>
      <c r="D72" s="1"/>
      <c r="E72" s="1" t="s">
        <v>70</v>
      </c>
      <c r="F72" s="2">
        <f>2515.56+8.75</f>
        <v>2524.31</v>
      </c>
    </row>
    <row r="73" spans="1:6">
      <c r="A73" s="1"/>
      <c r="B73" s="1"/>
      <c r="C73" s="1"/>
      <c r="D73" s="1"/>
      <c r="E73" s="1" t="s">
        <v>71</v>
      </c>
      <c r="F73" s="2">
        <v>963.44</v>
      </c>
    </row>
    <row r="74" spans="1:6">
      <c r="A74" s="1"/>
      <c r="B74" s="1"/>
      <c r="C74" s="1"/>
      <c r="D74" s="1"/>
      <c r="E74" s="1" t="s">
        <v>72</v>
      </c>
      <c r="F74" s="2">
        <v>3000</v>
      </c>
    </row>
    <row r="75" spans="1:6">
      <c r="A75" s="1"/>
      <c r="B75" s="1"/>
      <c r="C75" s="1"/>
      <c r="D75" s="1"/>
      <c r="E75" s="1" t="s">
        <v>73</v>
      </c>
      <c r="F75" s="2">
        <f>3805.62+221.93+2873</f>
        <v>6900.5499999999993</v>
      </c>
    </row>
    <row r="76" spans="1:6">
      <c r="A76" s="1"/>
      <c r="B76" s="1"/>
      <c r="C76" s="1"/>
      <c r="D76" s="1"/>
      <c r="E76" s="1" t="s">
        <v>74</v>
      </c>
      <c r="F76" s="2">
        <f>85+89</f>
        <v>174</v>
      </c>
    </row>
    <row r="77" spans="1:6">
      <c r="A77" s="1"/>
      <c r="B77" s="1"/>
      <c r="C77" s="1"/>
      <c r="D77" s="1"/>
      <c r="E77" s="1" t="s">
        <v>75</v>
      </c>
      <c r="F77" s="2">
        <f>12243.41+110+97.43+750</f>
        <v>13200.84</v>
      </c>
    </row>
    <row r="78" spans="1:6">
      <c r="A78" s="1"/>
      <c r="B78" s="1"/>
      <c r="C78" s="1"/>
      <c r="D78" s="1"/>
      <c r="E78" s="1" t="s">
        <v>76</v>
      </c>
      <c r="F78" s="2">
        <v>640.1</v>
      </c>
    </row>
    <row r="79" spans="1:6">
      <c r="A79" s="1"/>
      <c r="B79" s="1"/>
      <c r="C79" s="1"/>
      <c r="D79" s="1"/>
      <c r="E79" s="1" t="s">
        <v>77</v>
      </c>
      <c r="F79" s="2">
        <v>1778.37</v>
      </c>
    </row>
    <row r="80" spans="1:6">
      <c r="A80" s="1"/>
      <c r="B80" s="1"/>
      <c r="C80" s="1"/>
      <c r="D80" s="1"/>
      <c r="E80" s="1" t="s">
        <v>78</v>
      </c>
      <c r="F80" s="2">
        <f>85+9.71+703.63</f>
        <v>798.34</v>
      </c>
    </row>
    <row r="81" spans="1:6">
      <c r="A81" s="1"/>
      <c r="B81" s="1"/>
      <c r="C81" s="1"/>
      <c r="D81" s="1"/>
      <c r="E81" s="1" t="s">
        <v>79</v>
      </c>
      <c r="F81" s="2">
        <v>615</v>
      </c>
    </row>
    <row r="82" spans="1:6">
      <c r="A82" s="1"/>
      <c r="B82" s="1"/>
      <c r="C82" s="1"/>
      <c r="D82" s="1"/>
      <c r="E82" s="1" t="s">
        <v>80</v>
      </c>
      <c r="F82" s="2">
        <v>95</v>
      </c>
    </row>
    <row r="83" spans="1:6">
      <c r="A83" s="1"/>
      <c r="B83" s="1"/>
      <c r="C83" s="1"/>
      <c r="D83" s="1"/>
      <c r="E83" s="1" t="s">
        <v>81</v>
      </c>
      <c r="F83" s="2">
        <v>1449.56</v>
      </c>
    </row>
    <row r="84" spans="1:6">
      <c r="A84" s="1"/>
      <c r="B84" s="1"/>
      <c r="C84" s="1"/>
      <c r="D84" s="1"/>
      <c r="E84" s="1" t="s">
        <v>82</v>
      </c>
      <c r="F84" s="2">
        <v>1985.48</v>
      </c>
    </row>
    <row r="85" spans="1:6">
      <c r="A85" s="1"/>
      <c r="B85" s="1"/>
      <c r="C85" s="1"/>
      <c r="D85" s="1"/>
      <c r="E85" s="1" t="s">
        <v>83</v>
      </c>
      <c r="F85" s="2">
        <v>2403.44</v>
      </c>
    </row>
    <row r="86" spans="1:6">
      <c r="A86" s="1"/>
      <c r="B86" s="1"/>
      <c r="C86" s="1"/>
      <c r="D86" s="1"/>
      <c r="E86" s="1" t="s">
        <v>84</v>
      </c>
      <c r="F86" s="2">
        <v>4375.57</v>
      </c>
    </row>
    <row r="87" spans="1:6">
      <c r="A87" s="1"/>
      <c r="B87" s="1"/>
      <c r="C87" s="1"/>
      <c r="D87" s="1"/>
      <c r="E87" s="1" t="s">
        <v>85</v>
      </c>
      <c r="F87" s="2">
        <v>3053.25</v>
      </c>
    </row>
    <row r="88" spans="1:6">
      <c r="A88" s="1"/>
      <c r="B88" s="1"/>
      <c r="C88" s="1"/>
      <c r="D88" s="1"/>
      <c r="E88" s="1" t="s">
        <v>86</v>
      </c>
      <c r="F88" s="2">
        <v>1257.8499999999999</v>
      </c>
    </row>
    <row r="89" spans="1:6">
      <c r="A89" s="1"/>
      <c r="B89" s="1"/>
      <c r="C89" s="1"/>
      <c r="D89" s="1"/>
      <c r="E89" s="1" t="s">
        <v>87</v>
      </c>
      <c r="F89" s="2">
        <v>2429.64</v>
      </c>
    </row>
    <row r="90" spans="1:6">
      <c r="A90" s="1"/>
      <c r="B90" s="1"/>
      <c r="C90" s="1"/>
      <c r="D90" s="1"/>
      <c r="E90" s="1" t="s">
        <v>88</v>
      </c>
      <c r="F90" s="2">
        <v>1153.76</v>
      </c>
    </row>
    <row r="91" spans="1:6">
      <c r="A91" s="1"/>
      <c r="B91" s="1"/>
      <c r="C91" s="1"/>
      <c r="D91" s="1"/>
      <c r="E91" s="1" t="s">
        <v>89</v>
      </c>
      <c r="F91" s="2">
        <v>1625.79</v>
      </c>
    </row>
    <row r="92" spans="1:6">
      <c r="A92" s="1"/>
      <c r="B92" s="1"/>
      <c r="C92" s="1"/>
      <c r="D92" s="1"/>
      <c r="E92" s="1" t="s">
        <v>90</v>
      </c>
      <c r="F92" s="2">
        <v>1600.34</v>
      </c>
    </row>
    <row r="93" spans="1:6">
      <c r="A93" s="1"/>
      <c r="B93" s="1"/>
      <c r="C93" s="1"/>
      <c r="D93" s="1"/>
      <c r="E93" s="1" t="s">
        <v>91</v>
      </c>
      <c r="F93" s="2">
        <v>700.13</v>
      </c>
    </row>
    <row r="94" spans="1:6">
      <c r="A94" s="1"/>
      <c r="B94" s="1"/>
      <c r="C94" s="1"/>
      <c r="D94" s="1"/>
      <c r="E94" s="1" t="s">
        <v>92</v>
      </c>
      <c r="F94" s="2">
        <v>2411.83</v>
      </c>
    </row>
    <row r="95" spans="1:6">
      <c r="A95" s="1"/>
      <c r="B95" s="1"/>
      <c r="C95" s="1"/>
      <c r="D95" s="1"/>
      <c r="E95" s="1" t="s">
        <v>93</v>
      </c>
      <c r="F95" s="2">
        <v>1238.23</v>
      </c>
    </row>
    <row r="96" spans="1:6">
      <c r="A96" s="1"/>
      <c r="B96" s="1"/>
      <c r="C96" s="1"/>
      <c r="D96" s="1"/>
      <c r="E96" s="1" t="s">
        <v>94</v>
      </c>
      <c r="F96" s="2">
        <v>1117.58</v>
      </c>
    </row>
    <row r="97" spans="1:6">
      <c r="A97" s="1"/>
      <c r="B97" s="1"/>
      <c r="C97" s="1"/>
      <c r="D97" s="1"/>
      <c r="E97" s="1" t="s">
        <v>95</v>
      </c>
      <c r="F97" s="2">
        <v>2638.28</v>
      </c>
    </row>
    <row r="98" spans="1:6">
      <c r="A98" s="1"/>
      <c r="B98" s="1"/>
      <c r="C98" s="1"/>
      <c r="D98" s="1"/>
      <c r="E98" s="1" t="s">
        <v>96</v>
      </c>
      <c r="F98" s="2">
        <v>1764.79</v>
      </c>
    </row>
    <row r="99" spans="1:6">
      <c r="A99" s="1"/>
      <c r="B99" s="1"/>
      <c r="C99" s="1"/>
      <c r="D99" s="1"/>
      <c r="E99" s="1" t="s">
        <v>97</v>
      </c>
      <c r="F99" s="2">
        <v>1734.32</v>
      </c>
    </row>
    <row r="100" spans="1:6">
      <c r="A100" s="1"/>
      <c r="B100" s="1"/>
      <c r="C100" s="1"/>
      <c r="D100" s="1"/>
      <c r="E100" s="1" t="s">
        <v>98</v>
      </c>
      <c r="F100" s="2">
        <v>1158.21</v>
      </c>
    </row>
    <row r="101" spans="1:6">
      <c r="A101" s="1"/>
      <c r="B101" s="1"/>
      <c r="C101" s="1"/>
      <c r="D101" s="1"/>
      <c r="E101" s="1" t="s">
        <v>99</v>
      </c>
      <c r="F101" s="2">
        <v>2091.06</v>
      </c>
    </row>
    <row r="102" spans="1:6">
      <c r="A102" s="1"/>
      <c r="B102" s="1"/>
      <c r="C102" s="1"/>
      <c r="D102" s="1"/>
      <c r="E102" s="1" t="s">
        <v>100</v>
      </c>
      <c r="F102" s="2">
        <v>2403.1</v>
      </c>
    </row>
    <row r="103" spans="1:6">
      <c r="A103" s="1"/>
      <c r="B103" s="1"/>
      <c r="C103" s="1"/>
      <c r="D103" s="1"/>
      <c r="E103" s="1" t="s">
        <v>101</v>
      </c>
      <c r="F103" s="2">
        <v>2108.41</v>
      </c>
    </row>
    <row r="104" spans="1:6">
      <c r="A104" s="1"/>
      <c r="B104" s="1"/>
      <c r="C104" s="1"/>
      <c r="D104" s="1"/>
      <c r="E104" s="1" t="s">
        <v>102</v>
      </c>
      <c r="F104" s="2">
        <v>1314.4</v>
      </c>
    </row>
    <row r="105" spans="1:6" ht="15" thickBot="1">
      <c r="A105" s="1"/>
      <c r="B105" s="1"/>
      <c r="C105" s="1"/>
      <c r="D105" s="1"/>
      <c r="E105" s="1" t="s">
        <v>103</v>
      </c>
      <c r="F105" s="3">
        <v>1778.54</v>
      </c>
    </row>
    <row r="106" spans="1:6" ht="15" thickBot="1">
      <c r="A106" s="1"/>
      <c r="B106" s="1"/>
      <c r="C106" s="1"/>
      <c r="D106" s="1" t="s">
        <v>104</v>
      </c>
      <c r="E106" s="1"/>
      <c r="F106" s="5">
        <f>ROUND(SUM(F31:F105),5)</f>
        <v>160132.26999999999</v>
      </c>
    </row>
    <row r="107" spans="1:6" ht="30" customHeight="1" thickBot="1">
      <c r="A107" s="1"/>
      <c r="B107" s="1" t="s">
        <v>105</v>
      </c>
      <c r="C107" s="1"/>
      <c r="D107" s="1"/>
      <c r="E107" s="1"/>
      <c r="F107" s="5">
        <f>ROUND(F2+F30-F106,5)</f>
        <v>47629.05</v>
      </c>
    </row>
    <row r="108" spans="1:6" s="7" customFormat="1" ht="30" customHeight="1" thickBot="1">
      <c r="A108" s="1" t="s">
        <v>106</v>
      </c>
      <c r="B108" s="1"/>
      <c r="C108" s="1"/>
      <c r="D108" s="1"/>
      <c r="E108" s="1"/>
      <c r="F108" s="6">
        <f>F107</f>
        <v>47629.05</v>
      </c>
    </row>
    <row r="109" spans="1:6" ht="15" thickTop="1"/>
    <row r="110" spans="1:6">
      <c r="E110" s="11" t="s">
        <v>129</v>
      </c>
    </row>
    <row r="111" spans="1:6">
      <c r="E111" s="11" t="s">
        <v>128</v>
      </c>
    </row>
    <row r="112" spans="1:6">
      <c r="E112" s="11" t="s">
        <v>127</v>
      </c>
    </row>
    <row r="113" spans="5:5">
      <c r="E113" s="11" t="s">
        <v>124</v>
      </c>
    </row>
    <row r="114" spans="5:5">
      <c r="E114" s="11" t="s">
        <v>125</v>
      </c>
    </row>
    <row r="115" spans="5:5">
      <c r="E115" s="11" t="s">
        <v>126</v>
      </c>
    </row>
    <row r="116" spans="5:5">
      <c r="E116" s="11" t="s">
        <v>130</v>
      </c>
    </row>
  </sheetData>
  <pageMargins left="0.7" right="0.7" top="0.75" bottom="0.75" header="0.25" footer="0.3"/>
  <pageSetup orientation="portrait" r:id="rId1"/>
  <headerFooter>
    <oddHeader>&amp;L&amp;"Arial,Bold"&amp;8 1:20 PM
 12/14/24
 Accrual Basis&amp;C&amp;"Arial,Bold"&amp;12 Artex Properties LLC
&amp;14 Profit &amp;&amp; Loss
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91" workbookViewId="0">
      <selection activeCell="F33" sqref="F33"/>
    </sheetView>
  </sheetViews>
  <sheetFormatPr defaultRowHeight="14.25"/>
  <cols>
    <col min="1" max="4" width="3" style="11" customWidth="1"/>
    <col min="5" max="5" width="34.625" style="11" customWidth="1"/>
    <col min="6" max="6" width="10.125" style="12" bestFit="1" customWidth="1"/>
  </cols>
  <sheetData>
    <row r="1" spans="1:6" s="10" customFormat="1" ht="15" thickBot="1">
      <c r="A1" s="8"/>
      <c r="B1" s="8"/>
      <c r="C1" s="8"/>
      <c r="D1" s="8"/>
      <c r="E1" s="8"/>
      <c r="F1" s="9" t="s">
        <v>107</v>
      </c>
    </row>
    <row r="2" spans="1:6" ht="15" thickTop="1">
      <c r="A2" s="1"/>
      <c r="B2" s="1" t="s">
        <v>0</v>
      </c>
      <c r="C2" s="1"/>
      <c r="D2" s="1"/>
      <c r="E2" s="1"/>
      <c r="F2" s="2"/>
    </row>
    <row r="3" spans="1:6">
      <c r="A3" s="1"/>
      <c r="B3" s="1"/>
      <c r="C3" s="1"/>
      <c r="D3" s="1" t="s">
        <v>1</v>
      </c>
      <c r="E3" s="1"/>
      <c r="F3" s="2"/>
    </row>
    <row r="4" spans="1:6">
      <c r="A4" s="1"/>
      <c r="B4" s="1"/>
      <c r="C4" s="1"/>
      <c r="D4" s="1"/>
      <c r="E4" s="1" t="s">
        <v>2</v>
      </c>
      <c r="F4" s="2">
        <v>8749</v>
      </c>
    </row>
    <row r="5" spans="1:6">
      <c r="A5" s="1"/>
      <c r="B5" s="1"/>
      <c r="C5" s="1"/>
      <c r="D5" s="1"/>
      <c r="E5" s="1" t="s">
        <v>3</v>
      </c>
      <c r="F5" s="2">
        <v>8745</v>
      </c>
    </row>
    <row r="6" spans="1:6">
      <c r="A6" s="1"/>
      <c r="B6" s="1"/>
      <c r="C6" s="1"/>
      <c r="D6" s="1"/>
      <c r="E6" s="1" t="s">
        <v>4</v>
      </c>
      <c r="F6" s="2">
        <v>9700</v>
      </c>
    </row>
    <row r="7" spans="1:6">
      <c r="A7" s="1"/>
      <c r="B7" s="1"/>
      <c r="C7" s="1"/>
      <c r="D7" s="1"/>
      <c r="E7" s="1" t="s">
        <v>5</v>
      </c>
      <c r="F7" s="2">
        <v>16800</v>
      </c>
    </row>
    <row r="8" spans="1:6">
      <c r="A8" s="1"/>
      <c r="B8" s="1"/>
      <c r="C8" s="1"/>
      <c r="D8" s="1"/>
      <c r="E8" s="1" t="s">
        <v>6</v>
      </c>
      <c r="F8" s="2">
        <v>7305</v>
      </c>
    </row>
    <row r="9" spans="1:6">
      <c r="A9" s="1"/>
      <c r="B9" s="1"/>
      <c r="C9" s="1"/>
      <c r="D9" s="1"/>
      <c r="E9" s="1" t="s">
        <v>7</v>
      </c>
      <c r="F9" s="2">
        <v>9800</v>
      </c>
    </row>
    <row r="10" spans="1:6">
      <c r="A10" s="1"/>
      <c r="B10" s="1"/>
      <c r="C10" s="1"/>
      <c r="D10" s="1"/>
      <c r="E10" s="1" t="s">
        <v>8</v>
      </c>
      <c r="F10" s="2">
        <v>6200</v>
      </c>
    </row>
    <row r="11" spans="1:6">
      <c r="A11" s="1"/>
      <c r="B11" s="1"/>
      <c r="C11" s="1"/>
      <c r="D11" s="1"/>
      <c r="E11" s="1" t="s">
        <v>9</v>
      </c>
      <c r="F11" s="2">
        <v>9800</v>
      </c>
    </row>
    <row r="12" spans="1:6">
      <c r="A12" s="1"/>
      <c r="B12" s="1"/>
      <c r="C12" s="1"/>
      <c r="D12" s="1"/>
      <c r="E12" s="1" t="s">
        <v>10</v>
      </c>
      <c r="F12" s="2">
        <v>6505</v>
      </c>
    </row>
    <row r="13" spans="1:6">
      <c r="A13" s="1"/>
      <c r="B13" s="1"/>
      <c r="C13" s="1"/>
      <c r="D13" s="1"/>
      <c r="E13" s="1" t="s">
        <v>11</v>
      </c>
      <c r="F13" s="2">
        <v>9600</v>
      </c>
    </row>
    <row r="14" spans="1:6">
      <c r="A14" s="1"/>
      <c r="B14" s="1"/>
      <c r="C14" s="1"/>
      <c r="D14" s="1"/>
      <c r="E14" s="1" t="s">
        <v>12</v>
      </c>
      <c r="F14" s="2">
        <v>8040</v>
      </c>
    </row>
    <row r="15" spans="1:6">
      <c r="A15" s="1"/>
      <c r="B15" s="1"/>
      <c r="C15" s="1"/>
      <c r="D15" s="1"/>
      <c r="E15" s="1" t="s">
        <v>13</v>
      </c>
      <c r="F15" s="2">
        <v>9000</v>
      </c>
    </row>
    <row r="16" spans="1:6">
      <c r="A16" s="1"/>
      <c r="B16" s="1"/>
      <c r="C16" s="1"/>
      <c r="D16" s="1"/>
      <c r="E16" s="1" t="s">
        <v>14</v>
      </c>
      <c r="F16" s="2">
        <v>9280</v>
      </c>
    </row>
    <row r="17" spans="1:6">
      <c r="A17" s="1"/>
      <c r="B17" s="1"/>
      <c r="C17" s="1"/>
      <c r="D17" s="1"/>
      <c r="E17" s="1" t="s">
        <v>15</v>
      </c>
      <c r="F17" s="2">
        <v>7298</v>
      </c>
    </row>
    <row r="18" spans="1:6">
      <c r="A18" s="1"/>
      <c r="B18" s="1"/>
      <c r="C18" s="1"/>
      <c r="D18" s="1"/>
      <c r="E18" s="1" t="s">
        <v>109</v>
      </c>
      <c r="F18" s="2">
        <v>395</v>
      </c>
    </row>
    <row r="19" spans="1:6">
      <c r="A19" s="1"/>
      <c r="B19" s="1"/>
      <c r="C19" s="1"/>
      <c r="D19" s="1"/>
      <c r="E19" s="1" t="s">
        <v>16</v>
      </c>
      <c r="F19" s="2">
        <v>9264</v>
      </c>
    </row>
    <row r="20" spans="1:6">
      <c r="A20" s="1"/>
      <c r="B20" s="1"/>
      <c r="C20" s="1"/>
      <c r="D20" s="1"/>
      <c r="E20" s="1" t="s">
        <v>17</v>
      </c>
      <c r="F20" s="2">
        <v>11375</v>
      </c>
    </row>
    <row r="21" spans="1:6">
      <c r="A21" s="1"/>
      <c r="B21" s="1"/>
      <c r="C21" s="1"/>
      <c r="D21" s="1"/>
      <c r="E21" s="1" t="s">
        <v>18</v>
      </c>
      <c r="F21" s="2">
        <v>8395</v>
      </c>
    </row>
    <row r="22" spans="1:6">
      <c r="A22" s="1"/>
      <c r="B22" s="1"/>
      <c r="C22" s="1"/>
      <c r="D22" s="1"/>
      <c r="E22" s="1" t="s">
        <v>19</v>
      </c>
      <c r="F22" s="2">
        <v>11700</v>
      </c>
    </row>
    <row r="23" spans="1:6">
      <c r="A23" s="1"/>
      <c r="B23" s="1"/>
      <c r="C23" s="1"/>
      <c r="D23" s="1"/>
      <c r="E23" s="1" t="s">
        <v>20</v>
      </c>
      <c r="F23" s="2">
        <v>6800</v>
      </c>
    </row>
    <row r="24" spans="1:6">
      <c r="A24" s="1"/>
      <c r="B24" s="1"/>
      <c r="C24" s="1"/>
      <c r="D24" s="1"/>
      <c r="E24" s="1" t="s">
        <v>21</v>
      </c>
      <c r="F24" s="2">
        <v>10450</v>
      </c>
    </row>
    <row r="25" spans="1:6">
      <c r="A25" s="1"/>
      <c r="B25" s="1"/>
      <c r="C25" s="1"/>
      <c r="D25" s="1"/>
      <c r="E25" s="1" t="s">
        <v>22</v>
      </c>
      <c r="F25" s="2">
        <v>11720</v>
      </c>
    </row>
    <row r="26" spans="1:6">
      <c r="A26" s="1"/>
      <c r="B26" s="1"/>
      <c r="C26" s="1"/>
      <c r="D26" s="1"/>
      <c r="E26" s="1" t="s">
        <v>23</v>
      </c>
      <c r="F26" s="2">
        <v>9000</v>
      </c>
    </row>
    <row r="27" spans="1:6">
      <c r="A27" s="1"/>
      <c r="B27" s="1"/>
      <c r="C27" s="1"/>
      <c r="D27" s="1"/>
      <c r="E27" s="1" t="s">
        <v>25</v>
      </c>
      <c r="F27" s="2">
        <v>8368</v>
      </c>
    </row>
    <row r="28" spans="1:6" ht="15" thickBot="1">
      <c r="A28" s="1"/>
      <c r="B28" s="1"/>
      <c r="C28" s="1"/>
      <c r="D28" s="1"/>
      <c r="E28" s="1" t="s">
        <v>26</v>
      </c>
      <c r="F28" s="3">
        <v>10145</v>
      </c>
    </row>
    <row r="29" spans="1:6" ht="15" thickBot="1">
      <c r="A29" s="1"/>
      <c r="B29" s="1"/>
      <c r="C29" s="1"/>
      <c r="D29" s="1" t="s">
        <v>27</v>
      </c>
      <c r="E29" s="1"/>
      <c r="F29" s="4">
        <f>ROUND(SUM(F3:F28),5)</f>
        <v>224434</v>
      </c>
    </row>
    <row r="30" spans="1:6" ht="30" customHeight="1">
      <c r="A30" s="1"/>
      <c r="B30" s="1"/>
      <c r="C30" s="1" t="s">
        <v>28</v>
      </c>
      <c r="D30" s="1"/>
      <c r="E30" s="1"/>
      <c r="F30" s="2">
        <f>F29</f>
        <v>224434</v>
      </c>
    </row>
    <row r="31" spans="1:6" ht="30" customHeight="1">
      <c r="A31" s="1"/>
      <c r="B31" s="1"/>
      <c r="C31" s="1"/>
      <c r="D31" s="1" t="s">
        <v>29</v>
      </c>
      <c r="E31" s="1"/>
      <c r="F31" s="2"/>
    </row>
    <row r="32" spans="1:6">
      <c r="A32" s="1"/>
      <c r="B32" s="1"/>
      <c r="C32" s="1"/>
      <c r="D32" s="1"/>
      <c r="E32" s="1" t="s">
        <v>30</v>
      </c>
      <c r="F32" s="2">
        <v>0</v>
      </c>
    </row>
    <row r="33" spans="1:6">
      <c r="A33" s="1"/>
      <c r="B33" s="1"/>
      <c r="C33" s="1"/>
      <c r="D33" s="1"/>
      <c r="E33" s="1" t="s">
        <v>31</v>
      </c>
      <c r="F33" s="2">
        <v>0</v>
      </c>
    </row>
    <row r="34" spans="1:6">
      <c r="A34" s="1"/>
      <c r="B34" s="1"/>
      <c r="C34" s="1"/>
      <c r="D34" s="1"/>
      <c r="E34" s="1" t="s">
        <v>32</v>
      </c>
      <c r="F34" s="2">
        <v>0</v>
      </c>
    </row>
    <row r="35" spans="1:6">
      <c r="A35" s="1"/>
      <c r="B35" s="1"/>
      <c r="C35" s="1"/>
      <c r="D35" s="1"/>
      <c r="E35" s="1" t="s">
        <v>33</v>
      </c>
      <c r="F35" s="2">
        <v>241.28</v>
      </c>
    </row>
    <row r="36" spans="1:6">
      <c r="A36" s="1"/>
      <c r="B36" s="1"/>
      <c r="C36" s="1"/>
      <c r="D36" s="1"/>
      <c r="E36" s="1" t="s">
        <v>34</v>
      </c>
      <c r="F36" s="2">
        <v>18220.63</v>
      </c>
    </row>
    <row r="37" spans="1:6">
      <c r="A37" s="1"/>
      <c r="B37" s="1"/>
      <c r="C37" s="1"/>
      <c r="D37" s="1"/>
      <c r="E37" s="1" t="s">
        <v>35</v>
      </c>
      <c r="F37" s="2">
        <v>0</v>
      </c>
    </row>
    <row r="38" spans="1:6">
      <c r="A38" s="1"/>
      <c r="B38" s="1"/>
      <c r="C38" s="1"/>
      <c r="D38" s="1"/>
      <c r="E38" s="1" t="s">
        <v>36</v>
      </c>
      <c r="F38" s="2">
        <v>0</v>
      </c>
    </row>
    <row r="39" spans="1:6">
      <c r="A39" s="1"/>
      <c r="B39" s="1"/>
      <c r="C39" s="1"/>
      <c r="D39" s="1"/>
      <c r="E39" s="1" t="s">
        <v>37</v>
      </c>
      <c r="F39" s="2">
        <v>0</v>
      </c>
    </row>
    <row r="40" spans="1:6">
      <c r="A40" s="1"/>
      <c r="B40" s="1"/>
      <c r="C40" s="1"/>
      <c r="D40" s="1"/>
      <c r="E40" s="1" t="s">
        <v>38</v>
      </c>
      <c r="F40" s="2">
        <v>0</v>
      </c>
    </row>
    <row r="41" spans="1:6">
      <c r="A41" s="1"/>
      <c r="B41" s="1"/>
      <c r="C41" s="1"/>
      <c r="D41" s="1"/>
      <c r="E41" s="1" t="s">
        <v>39</v>
      </c>
      <c r="F41" s="2">
        <v>0</v>
      </c>
    </row>
    <row r="42" spans="1:6">
      <c r="A42" s="1"/>
      <c r="B42" s="1"/>
      <c r="C42" s="1"/>
      <c r="D42" s="1"/>
      <c r="E42" s="1" t="s">
        <v>40</v>
      </c>
      <c r="F42" s="2">
        <v>0</v>
      </c>
    </row>
    <row r="43" spans="1:6">
      <c r="A43" s="1"/>
      <c r="B43" s="1"/>
      <c r="C43" s="1"/>
      <c r="D43" s="1"/>
      <c r="E43" s="1" t="s">
        <v>41</v>
      </c>
      <c r="F43" s="2">
        <v>0</v>
      </c>
    </row>
    <row r="44" spans="1:6">
      <c r="A44" s="1"/>
      <c r="B44" s="1"/>
      <c r="C44" s="1"/>
      <c r="D44" s="1"/>
      <c r="E44" s="1" t="s">
        <v>42</v>
      </c>
      <c r="F44" s="2">
        <v>0</v>
      </c>
    </row>
    <row r="45" spans="1:6">
      <c r="A45" s="1"/>
      <c r="B45" s="1"/>
      <c r="C45" s="1"/>
      <c r="D45" s="1"/>
      <c r="E45" s="1" t="s">
        <v>43</v>
      </c>
      <c r="F45" s="2">
        <v>0</v>
      </c>
    </row>
    <row r="46" spans="1:6">
      <c r="A46" s="1"/>
      <c r="B46" s="1"/>
      <c r="C46" s="1"/>
      <c r="D46" s="1"/>
      <c r="E46" s="1" t="s">
        <v>44</v>
      </c>
      <c r="F46" s="2">
        <v>0</v>
      </c>
    </row>
    <row r="47" spans="1:6">
      <c r="A47" s="1"/>
      <c r="B47" s="1"/>
      <c r="C47" s="1"/>
      <c r="D47" s="1"/>
      <c r="E47" s="1" t="s">
        <v>45</v>
      </c>
      <c r="F47" s="2">
        <v>0</v>
      </c>
    </row>
    <row r="48" spans="1:6">
      <c r="A48" s="1"/>
      <c r="B48" s="1"/>
      <c r="C48" s="1"/>
      <c r="D48" s="1"/>
      <c r="E48" s="1" t="s">
        <v>46</v>
      </c>
      <c r="F48" s="2"/>
    </row>
    <row r="49" spans="1:6">
      <c r="A49" s="1"/>
      <c r="B49" s="1"/>
      <c r="C49" s="1"/>
      <c r="D49" s="1"/>
      <c r="E49" s="1" t="s">
        <v>47</v>
      </c>
      <c r="F49" s="2"/>
    </row>
    <row r="50" spans="1:6">
      <c r="A50" s="1"/>
      <c r="B50" s="1"/>
      <c r="C50" s="1"/>
      <c r="D50" s="1"/>
      <c r="E50" s="1" t="s">
        <v>48</v>
      </c>
      <c r="F50" s="2">
        <v>289.45999999999998</v>
      </c>
    </row>
    <row r="51" spans="1:6">
      <c r="A51" s="1"/>
      <c r="B51" s="1"/>
      <c r="C51" s="1"/>
      <c r="D51" s="1"/>
      <c r="E51" s="1" t="s">
        <v>49</v>
      </c>
      <c r="F51" s="2">
        <v>315.51</v>
      </c>
    </row>
    <row r="52" spans="1:6">
      <c r="A52" s="1"/>
      <c r="B52" s="1"/>
      <c r="C52" s="1"/>
      <c r="D52" s="1"/>
      <c r="E52" s="1" t="s">
        <v>50</v>
      </c>
      <c r="F52" s="2">
        <v>488.61</v>
      </c>
    </row>
    <row r="53" spans="1:6">
      <c r="A53" s="1"/>
      <c r="B53" s="1"/>
      <c r="C53" s="1"/>
      <c r="D53" s="1"/>
      <c r="E53" s="1" t="s">
        <v>51</v>
      </c>
      <c r="F53" s="2"/>
    </row>
    <row r="54" spans="1:6">
      <c r="A54" s="1"/>
      <c r="B54" s="1"/>
      <c r="C54" s="1"/>
      <c r="D54" s="1"/>
      <c r="E54" s="1" t="s">
        <v>52</v>
      </c>
      <c r="F54" s="2"/>
    </row>
    <row r="55" spans="1:6">
      <c r="A55" s="1"/>
      <c r="B55" s="1"/>
      <c r="C55" s="1"/>
      <c r="D55" s="1"/>
      <c r="E55" s="1" t="s">
        <v>53</v>
      </c>
      <c r="F55" s="2">
        <v>1668.35</v>
      </c>
    </row>
    <row r="56" spans="1:6">
      <c r="A56" s="1"/>
      <c r="B56" s="1"/>
      <c r="C56" s="1"/>
      <c r="D56" s="1"/>
      <c r="E56" s="1" t="s">
        <v>110</v>
      </c>
      <c r="F56" s="2">
        <v>92.16</v>
      </c>
    </row>
    <row r="57" spans="1:6">
      <c r="A57" s="1"/>
      <c r="B57" s="1"/>
      <c r="C57" s="1"/>
      <c r="D57" s="1"/>
      <c r="E57" s="1" t="s">
        <v>111</v>
      </c>
      <c r="F57" s="2">
        <v>125.27</v>
      </c>
    </row>
    <row r="58" spans="1:6">
      <c r="A58" s="1"/>
      <c r="B58" s="1"/>
      <c r="C58" s="1"/>
      <c r="D58" s="1"/>
      <c r="E58" s="1" t="s">
        <v>54</v>
      </c>
      <c r="F58" s="2">
        <v>1015.17</v>
      </c>
    </row>
    <row r="59" spans="1:6">
      <c r="A59" s="1"/>
      <c r="B59" s="1"/>
      <c r="C59" s="1"/>
      <c r="D59" s="1"/>
      <c r="E59" s="1" t="s">
        <v>55</v>
      </c>
      <c r="F59" s="2">
        <v>173.29</v>
      </c>
    </row>
    <row r="60" spans="1:6">
      <c r="A60" s="1"/>
      <c r="B60" s="1"/>
      <c r="C60" s="1"/>
      <c r="D60" s="1"/>
      <c r="E60" s="1" t="s">
        <v>112</v>
      </c>
      <c r="F60" s="2">
        <v>365.73</v>
      </c>
    </row>
    <row r="61" spans="1:6">
      <c r="A61" s="1"/>
      <c r="B61" s="1"/>
      <c r="C61" s="1"/>
      <c r="D61" s="1"/>
      <c r="E61" s="1" t="s">
        <v>56</v>
      </c>
      <c r="F61" s="2"/>
    </row>
    <row r="62" spans="1:6">
      <c r="A62" s="1"/>
      <c r="B62" s="1"/>
      <c r="C62" s="1"/>
      <c r="D62" s="1"/>
      <c r="E62" s="1" t="s">
        <v>57</v>
      </c>
      <c r="F62" s="2">
        <v>110.13</v>
      </c>
    </row>
    <row r="63" spans="1:6">
      <c r="A63" s="1"/>
      <c r="B63" s="1"/>
      <c r="C63" s="1"/>
      <c r="D63" s="1"/>
      <c r="E63" s="1" t="s">
        <v>58</v>
      </c>
      <c r="F63" s="2">
        <v>1498.77</v>
      </c>
    </row>
    <row r="64" spans="1:6">
      <c r="A64" s="1"/>
      <c r="B64" s="1"/>
      <c r="C64" s="1"/>
      <c r="D64" s="1"/>
      <c r="E64" s="1" t="s">
        <v>59</v>
      </c>
      <c r="F64" s="2">
        <v>100</v>
      </c>
    </row>
    <row r="65" spans="1:6">
      <c r="A65" s="1"/>
      <c r="B65" s="1"/>
      <c r="C65" s="1"/>
      <c r="D65" s="1"/>
      <c r="E65" s="1" t="s">
        <v>60</v>
      </c>
      <c r="F65" s="2">
        <v>240</v>
      </c>
    </row>
    <row r="66" spans="1:6">
      <c r="A66" s="1"/>
      <c r="B66" s="1"/>
      <c r="C66" s="1"/>
      <c r="D66" s="1"/>
      <c r="E66" s="1" t="s">
        <v>61</v>
      </c>
      <c r="F66" s="2">
        <v>515.41</v>
      </c>
    </row>
    <row r="67" spans="1:6">
      <c r="A67" s="1"/>
      <c r="B67" s="1"/>
      <c r="C67" s="1"/>
      <c r="D67" s="1"/>
      <c r="E67" s="1" t="s">
        <v>62</v>
      </c>
      <c r="F67" s="2">
        <v>7384.39</v>
      </c>
    </row>
    <row r="68" spans="1:6">
      <c r="A68" s="1"/>
      <c r="B68" s="1"/>
      <c r="C68" s="1"/>
      <c r="D68" s="1"/>
      <c r="E68" s="1" t="s">
        <v>63</v>
      </c>
      <c r="F68" s="2">
        <v>1732.15</v>
      </c>
    </row>
    <row r="69" spans="1:6">
      <c r="A69" s="1"/>
      <c r="B69" s="1"/>
      <c r="C69" s="1"/>
      <c r="D69" s="1"/>
      <c r="E69" s="1" t="s">
        <v>64</v>
      </c>
      <c r="F69" s="2">
        <v>13616.41</v>
      </c>
    </row>
    <row r="70" spans="1:6">
      <c r="A70" s="1"/>
      <c r="B70" s="1"/>
      <c r="C70" s="1"/>
      <c r="D70" s="1"/>
      <c r="E70" s="1" t="s">
        <v>65</v>
      </c>
      <c r="F70" s="2"/>
    </row>
    <row r="71" spans="1:6">
      <c r="A71" s="1"/>
      <c r="B71" s="1"/>
      <c r="C71" s="1"/>
      <c r="D71" s="1"/>
      <c r="E71" s="1" t="s">
        <v>66</v>
      </c>
      <c r="F71" s="2">
        <v>210</v>
      </c>
    </row>
    <row r="72" spans="1:6">
      <c r="A72" s="1"/>
      <c r="B72" s="1"/>
      <c r="C72" s="1"/>
      <c r="D72" s="1"/>
      <c r="E72" s="1" t="s">
        <v>67</v>
      </c>
      <c r="F72" s="2">
        <v>225</v>
      </c>
    </row>
    <row r="73" spans="1:6">
      <c r="A73" s="1"/>
      <c r="B73" s="1"/>
      <c r="C73" s="1"/>
      <c r="D73" s="1"/>
      <c r="E73" s="1" t="s">
        <v>68</v>
      </c>
      <c r="F73" s="2">
        <v>283.33999999999997</v>
      </c>
    </row>
    <row r="74" spans="1:6">
      <c r="A74" s="1"/>
      <c r="B74" s="1"/>
      <c r="C74" s="1"/>
      <c r="D74" s="1"/>
      <c r="E74" s="1" t="s">
        <v>69</v>
      </c>
      <c r="F74" s="2">
        <v>1915.85</v>
      </c>
    </row>
    <row r="75" spans="1:6">
      <c r="A75" s="1"/>
      <c r="B75" s="1"/>
      <c r="C75" s="1"/>
      <c r="D75" s="1"/>
      <c r="E75" s="1" t="s">
        <v>70</v>
      </c>
      <c r="F75" s="2">
        <v>11966.73</v>
      </c>
    </row>
    <row r="76" spans="1:6">
      <c r="A76" s="1"/>
      <c r="B76" s="1"/>
      <c r="C76" s="1"/>
      <c r="D76" s="1"/>
      <c r="E76" s="1" t="s">
        <v>71</v>
      </c>
      <c r="F76" s="2">
        <v>5604.28</v>
      </c>
    </row>
    <row r="77" spans="1:6">
      <c r="A77" s="1"/>
      <c r="B77" s="1"/>
      <c r="C77" s="1"/>
      <c r="D77" s="1"/>
      <c r="E77" s="1" t="s">
        <v>72</v>
      </c>
      <c r="F77" s="2"/>
    </row>
    <row r="78" spans="1:6">
      <c r="A78" s="1"/>
      <c r="B78" s="1"/>
      <c r="C78" s="1"/>
      <c r="D78" s="1"/>
      <c r="E78" s="1" t="s">
        <v>73</v>
      </c>
      <c r="F78" s="2">
        <v>3283.5</v>
      </c>
    </row>
    <row r="79" spans="1:6">
      <c r="A79" s="1"/>
      <c r="B79" s="1"/>
      <c r="C79" s="1"/>
      <c r="D79" s="1"/>
      <c r="E79" s="1" t="s">
        <v>74</v>
      </c>
      <c r="F79" s="2">
        <v>491.62</v>
      </c>
    </row>
    <row r="80" spans="1:6">
      <c r="A80" s="1"/>
      <c r="B80" s="1"/>
      <c r="C80" s="1"/>
      <c r="D80" s="1"/>
      <c r="E80" s="1" t="s">
        <v>75</v>
      </c>
      <c r="F80" s="2">
        <v>315.51</v>
      </c>
    </row>
    <row r="81" spans="1:6">
      <c r="A81" s="1"/>
      <c r="B81" s="1"/>
      <c r="C81" s="1"/>
      <c r="D81" s="1"/>
      <c r="E81" s="1" t="s">
        <v>76</v>
      </c>
      <c r="F81" s="2">
        <v>6977.12</v>
      </c>
    </row>
    <row r="82" spans="1:6">
      <c r="A82" s="1"/>
      <c r="B82" s="1"/>
      <c r="C82" s="1"/>
      <c r="D82" s="1"/>
      <c r="E82" s="1" t="s">
        <v>77</v>
      </c>
      <c r="F82" s="2">
        <v>2109.52</v>
      </c>
    </row>
    <row r="83" spans="1:6">
      <c r="A83" s="1"/>
      <c r="B83" s="1"/>
      <c r="C83" s="1"/>
      <c r="D83" s="1"/>
      <c r="E83" s="1" t="s">
        <v>78</v>
      </c>
      <c r="F83" s="2">
        <v>274.31</v>
      </c>
    </row>
    <row r="84" spans="1:6">
      <c r="A84" s="1"/>
      <c r="B84" s="1"/>
      <c r="C84" s="1"/>
      <c r="D84" s="1"/>
      <c r="E84" s="1" t="s">
        <v>79</v>
      </c>
      <c r="F84" s="2">
        <v>350</v>
      </c>
    </row>
    <row r="85" spans="1:6">
      <c r="A85" s="1"/>
      <c r="B85" s="1"/>
      <c r="C85" s="1"/>
      <c r="D85" s="1"/>
      <c r="E85" s="1" t="s">
        <v>113</v>
      </c>
      <c r="F85" s="2">
        <v>75</v>
      </c>
    </row>
    <row r="86" spans="1:6">
      <c r="A86" s="1"/>
      <c r="B86" s="1"/>
      <c r="C86" s="1"/>
      <c r="D86" s="1"/>
      <c r="E86" s="1" t="s">
        <v>80</v>
      </c>
      <c r="F86" s="2">
        <v>160</v>
      </c>
    </row>
    <row r="87" spans="1:6">
      <c r="A87" s="1"/>
      <c r="B87" s="1"/>
      <c r="C87" s="1"/>
      <c r="D87" s="1"/>
      <c r="E87" s="1" t="s">
        <v>81</v>
      </c>
      <c r="F87" s="2">
        <v>1292.5999999999999</v>
      </c>
    </row>
    <row r="88" spans="1:6">
      <c r="A88" s="1"/>
      <c r="B88" s="1"/>
      <c r="C88" s="1"/>
      <c r="D88" s="1"/>
      <c r="E88" s="1" t="s">
        <v>82</v>
      </c>
      <c r="F88" s="2">
        <v>1859.52</v>
      </c>
    </row>
    <row r="89" spans="1:6">
      <c r="A89" s="1"/>
      <c r="B89" s="1"/>
      <c r="C89" s="1"/>
      <c r="D89" s="1"/>
      <c r="E89" s="1" t="s">
        <v>83</v>
      </c>
      <c r="F89" s="2">
        <v>2238.75</v>
      </c>
    </row>
    <row r="90" spans="1:6">
      <c r="A90" s="1"/>
      <c r="B90" s="1"/>
      <c r="C90" s="1"/>
      <c r="D90" s="1"/>
      <c r="E90" s="1" t="s">
        <v>84</v>
      </c>
      <c r="F90" s="2">
        <v>4099.3999999999996</v>
      </c>
    </row>
    <row r="91" spans="1:6">
      <c r="A91" s="1"/>
      <c r="B91" s="1"/>
      <c r="C91" s="1"/>
      <c r="D91" s="1"/>
      <c r="E91" s="1" t="s">
        <v>85</v>
      </c>
      <c r="F91" s="2">
        <v>1606.25</v>
      </c>
    </row>
    <row r="92" spans="1:6">
      <c r="A92" s="1"/>
      <c r="B92" s="1"/>
      <c r="C92" s="1"/>
      <c r="D92" s="1"/>
      <c r="E92" s="1" t="s">
        <v>86</v>
      </c>
      <c r="F92" s="2">
        <v>1347.95</v>
      </c>
    </row>
    <row r="93" spans="1:6">
      <c r="A93" s="1"/>
      <c r="B93" s="1"/>
      <c r="C93" s="1"/>
      <c r="D93" s="1"/>
      <c r="E93" s="1" t="s">
        <v>87</v>
      </c>
      <c r="F93" s="2">
        <v>2025.06</v>
      </c>
    </row>
    <row r="94" spans="1:6">
      <c r="A94" s="1"/>
      <c r="B94" s="1"/>
      <c r="C94" s="1"/>
      <c r="D94" s="1"/>
      <c r="E94" s="1" t="s">
        <v>88</v>
      </c>
      <c r="F94" s="2">
        <v>1080.29</v>
      </c>
    </row>
    <row r="95" spans="1:6">
      <c r="A95" s="1"/>
      <c r="B95" s="1"/>
      <c r="C95" s="1"/>
      <c r="D95" s="1"/>
      <c r="E95" s="1" t="s">
        <v>89</v>
      </c>
      <c r="F95" s="2">
        <v>1469.22</v>
      </c>
    </row>
    <row r="96" spans="1:6">
      <c r="A96" s="1"/>
      <c r="B96" s="1"/>
      <c r="C96" s="1"/>
      <c r="D96" s="1"/>
      <c r="E96" s="1" t="s">
        <v>90</v>
      </c>
      <c r="F96" s="2">
        <v>1501.84</v>
      </c>
    </row>
    <row r="97" spans="1:6">
      <c r="A97" s="1"/>
      <c r="B97" s="1"/>
      <c r="C97" s="1"/>
      <c r="D97" s="1"/>
      <c r="E97" s="1" t="s">
        <v>91</v>
      </c>
      <c r="F97" s="2">
        <v>867.45</v>
      </c>
    </row>
    <row r="98" spans="1:6">
      <c r="A98" s="1"/>
      <c r="B98" s="1"/>
      <c r="C98" s="1"/>
      <c r="D98" s="1"/>
      <c r="E98" s="1" t="s">
        <v>92</v>
      </c>
      <c r="F98" s="2">
        <v>2258.6</v>
      </c>
    </row>
    <row r="99" spans="1:6">
      <c r="A99" s="1"/>
      <c r="B99" s="1"/>
      <c r="C99" s="1"/>
      <c r="D99" s="1"/>
      <c r="E99" s="1" t="s">
        <v>93</v>
      </c>
      <c r="F99" s="2">
        <v>1158.76</v>
      </c>
    </row>
    <row r="100" spans="1:6">
      <c r="A100" s="1"/>
      <c r="B100" s="1"/>
      <c r="C100" s="1"/>
      <c r="D100" s="1"/>
      <c r="E100" s="1" t="s">
        <v>94</v>
      </c>
      <c r="F100" s="2">
        <v>1068.9000000000001</v>
      </c>
    </row>
    <row r="101" spans="1:6">
      <c r="A101" s="1"/>
      <c r="B101" s="1"/>
      <c r="C101" s="1"/>
      <c r="D101" s="1"/>
      <c r="E101" s="1" t="s">
        <v>114</v>
      </c>
      <c r="F101" s="2">
        <v>199.36</v>
      </c>
    </row>
    <row r="102" spans="1:6">
      <c r="A102" s="1"/>
      <c r="B102" s="1"/>
      <c r="C102" s="1"/>
      <c r="D102" s="1"/>
      <c r="E102" s="1" t="s">
        <v>115</v>
      </c>
      <c r="F102" s="2">
        <v>1247.97</v>
      </c>
    </row>
    <row r="103" spans="1:6">
      <c r="A103" s="1"/>
      <c r="B103" s="1"/>
      <c r="C103" s="1"/>
      <c r="D103" s="1"/>
      <c r="E103" s="1" t="s">
        <v>95</v>
      </c>
      <c r="F103" s="2">
        <v>2566.58</v>
      </c>
    </row>
    <row r="104" spans="1:6">
      <c r="A104" s="1"/>
      <c r="B104" s="1"/>
      <c r="C104" s="1"/>
      <c r="D104" s="1"/>
      <c r="E104" s="1" t="s">
        <v>96</v>
      </c>
      <c r="F104" s="2">
        <v>1604.6</v>
      </c>
    </row>
    <row r="105" spans="1:6">
      <c r="A105" s="1"/>
      <c r="B105" s="1"/>
      <c r="C105" s="1"/>
      <c r="D105" s="1"/>
      <c r="E105" s="1" t="s">
        <v>97</v>
      </c>
      <c r="F105" s="2">
        <v>1547.83</v>
      </c>
    </row>
    <row r="106" spans="1:6">
      <c r="A106" s="1"/>
      <c r="B106" s="1"/>
      <c r="C106" s="1"/>
      <c r="D106" s="1"/>
      <c r="E106" s="1" t="s">
        <v>98</v>
      </c>
      <c r="F106" s="2">
        <v>1084.4100000000001</v>
      </c>
    </row>
    <row r="107" spans="1:6">
      <c r="A107" s="1"/>
      <c r="B107" s="1"/>
      <c r="C107" s="1"/>
      <c r="D107" s="1"/>
      <c r="E107" s="1" t="s">
        <v>99</v>
      </c>
      <c r="F107" s="2">
        <v>1956.02</v>
      </c>
    </row>
    <row r="108" spans="1:6">
      <c r="A108" s="1"/>
      <c r="B108" s="1"/>
      <c r="C108" s="1"/>
      <c r="D108" s="1"/>
      <c r="E108" s="1" t="s">
        <v>100</v>
      </c>
      <c r="F108" s="2">
        <v>2238.4499999999998</v>
      </c>
    </row>
    <row r="109" spans="1:6">
      <c r="A109" s="1"/>
      <c r="B109" s="1"/>
      <c r="C109" s="1"/>
      <c r="D109" s="1"/>
      <c r="E109" s="1" t="s">
        <v>101</v>
      </c>
      <c r="F109" s="2">
        <v>1927.25</v>
      </c>
    </row>
    <row r="110" spans="1:6">
      <c r="A110" s="1"/>
      <c r="B110" s="1"/>
      <c r="C110" s="1"/>
      <c r="D110" s="1"/>
      <c r="E110" s="1" t="s">
        <v>102</v>
      </c>
      <c r="F110" s="2">
        <v>1243.6500000000001</v>
      </c>
    </row>
    <row r="111" spans="1:6" ht="15" thickBot="1">
      <c r="A111" s="1"/>
      <c r="B111" s="1"/>
      <c r="C111" s="1"/>
      <c r="D111" s="1"/>
      <c r="E111" s="1" t="s">
        <v>103</v>
      </c>
      <c r="F111" s="3">
        <v>1668.42</v>
      </c>
    </row>
    <row r="112" spans="1:6" ht="15" thickBot="1">
      <c r="A112" s="1"/>
      <c r="B112" s="1"/>
      <c r="C112" s="1"/>
      <c r="D112" s="1" t="s">
        <v>104</v>
      </c>
      <c r="E112" s="1"/>
      <c r="F112" s="5">
        <f>ROUND(SUM(F31:F111),5)</f>
        <v>123593.63</v>
      </c>
    </row>
    <row r="113" spans="1:6" ht="30" customHeight="1" thickBot="1">
      <c r="A113" s="1"/>
      <c r="B113" s="1" t="s">
        <v>105</v>
      </c>
      <c r="C113" s="1"/>
      <c r="D113" s="1"/>
      <c r="E113" s="1"/>
      <c r="F113" s="5">
        <f>ROUND(F2+F30-F112,5)</f>
        <v>100840.37</v>
      </c>
    </row>
    <row r="114" spans="1:6" s="7" customFormat="1" ht="30" customHeight="1" thickBot="1">
      <c r="A114" s="1" t="s">
        <v>106</v>
      </c>
      <c r="B114" s="1"/>
      <c r="C114" s="1"/>
      <c r="D114" s="1"/>
      <c r="E114" s="1"/>
      <c r="F114" s="6">
        <f>F113</f>
        <v>100840.37</v>
      </c>
    </row>
    <row r="115" spans="1:6" ht="1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3" workbookViewId="0">
      <selection activeCell="F67" sqref="F67"/>
    </sheetView>
  </sheetViews>
  <sheetFormatPr defaultRowHeight="14.25"/>
  <cols>
    <col min="1" max="4" width="3" style="11" customWidth="1"/>
    <col min="5" max="5" width="34.625" style="11" customWidth="1"/>
    <col min="6" max="6" width="10.125" style="12" bestFit="1" customWidth="1"/>
  </cols>
  <sheetData>
    <row r="1" spans="1:6" s="10" customFormat="1" ht="15" thickBot="1">
      <c r="A1" s="8"/>
      <c r="B1" s="8"/>
      <c r="C1" s="8"/>
      <c r="D1" s="8"/>
      <c r="E1" s="8"/>
      <c r="F1" s="9" t="s">
        <v>108</v>
      </c>
    </row>
    <row r="2" spans="1:6" ht="15" thickTop="1">
      <c r="A2" s="1"/>
      <c r="B2" s="1" t="s">
        <v>0</v>
      </c>
      <c r="C2" s="1"/>
      <c r="D2" s="1"/>
      <c r="E2" s="1"/>
      <c r="F2" s="2"/>
    </row>
    <row r="3" spans="1:6">
      <c r="A3" s="1"/>
      <c r="B3" s="1"/>
      <c r="C3" s="1"/>
      <c r="D3" s="1" t="s">
        <v>1</v>
      </c>
      <c r="E3" s="1"/>
      <c r="F3" s="2"/>
    </row>
    <row r="4" spans="1:6">
      <c r="A4" s="1"/>
      <c r="B4" s="1"/>
      <c r="C4" s="1"/>
      <c r="D4" s="1"/>
      <c r="E4" s="1" t="s">
        <v>2</v>
      </c>
      <c r="F4" s="2">
        <v>5540</v>
      </c>
    </row>
    <row r="5" spans="1:6">
      <c r="A5" s="1"/>
      <c r="B5" s="1"/>
      <c r="C5" s="1"/>
      <c r="D5" s="1"/>
      <c r="E5" s="1" t="s">
        <v>3</v>
      </c>
      <c r="F5" s="2">
        <v>9540</v>
      </c>
    </row>
    <row r="6" spans="1:6">
      <c r="A6" s="1"/>
      <c r="B6" s="1"/>
      <c r="C6" s="1"/>
      <c r="D6" s="1"/>
      <c r="E6" s="1" t="s">
        <v>4</v>
      </c>
      <c r="F6" s="2">
        <v>9900</v>
      </c>
    </row>
    <row r="7" spans="1:6">
      <c r="A7" s="1"/>
      <c r="B7" s="1"/>
      <c r="C7" s="1"/>
      <c r="D7" s="1"/>
      <c r="E7" s="1" t="s">
        <v>5</v>
      </c>
      <c r="F7" s="2">
        <v>14125</v>
      </c>
    </row>
    <row r="8" spans="1:6">
      <c r="A8" s="1"/>
      <c r="B8" s="1"/>
      <c r="C8" s="1"/>
      <c r="D8" s="1"/>
      <c r="E8" s="1" t="s">
        <v>6</v>
      </c>
      <c r="F8" s="2">
        <v>6056</v>
      </c>
    </row>
    <row r="9" spans="1:6">
      <c r="A9" s="1"/>
      <c r="B9" s="1"/>
      <c r="C9" s="1"/>
      <c r="D9" s="1"/>
      <c r="E9" s="1" t="s">
        <v>7</v>
      </c>
      <c r="F9" s="2">
        <v>3750</v>
      </c>
    </row>
    <row r="10" spans="1:6">
      <c r="A10" s="1"/>
      <c r="B10" s="1"/>
      <c r="C10" s="1"/>
      <c r="D10" s="1"/>
      <c r="E10" s="1" t="s">
        <v>8</v>
      </c>
      <c r="F10" s="2">
        <v>9600</v>
      </c>
    </row>
    <row r="11" spans="1:6">
      <c r="A11" s="1"/>
      <c r="B11" s="1"/>
      <c r="C11" s="1"/>
      <c r="D11" s="1"/>
      <c r="E11" s="1" t="s">
        <v>9</v>
      </c>
      <c r="F11" s="2">
        <v>8100</v>
      </c>
    </row>
    <row r="12" spans="1:6">
      <c r="A12" s="1"/>
      <c r="B12" s="1"/>
      <c r="C12" s="1"/>
      <c r="D12" s="1"/>
      <c r="E12" s="1" t="s">
        <v>10</v>
      </c>
      <c r="F12" s="2">
        <v>8140</v>
      </c>
    </row>
    <row r="13" spans="1:6">
      <c r="A13" s="1"/>
      <c r="B13" s="1"/>
      <c r="C13" s="1"/>
      <c r="D13" s="1"/>
      <c r="E13" s="1" t="s">
        <v>11</v>
      </c>
      <c r="F13" s="2">
        <v>10589.53</v>
      </c>
    </row>
    <row r="14" spans="1:6">
      <c r="A14" s="1"/>
      <c r="B14" s="1"/>
      <c r="C14" s="1"/>
      <c r="D14" s="1"/>
      <c r="E14" s="1" t="s">
        <v>12</v>
      </c>
      <c r="F14" s="2">
        <v>5680</v>
      </c>
    </row>
    <row r="15" spans="1:6">
      <c r="A15" s="1"/>
      <c r="B15" s="1"/>
      <c r="C15" s="1"/>
      <c r="D15" s="1"/>
      <c r="E15" s="1" t="s">
        <v>13</v>
      </c>
      <c r="F15" s="2">
        <v>9600</v>
      </c>
    </row>
    <row r="16" spans="1:6">
      <c r="A16" s="1"/>
      <c r="B16" s="1"/>
      <c r="C16" s="1"/>
      <c r="D16" s="1"/>
      <c r="E16" s="1" t="s">
        <v>14</v>
      </c>
      <c r="F16" s="2">
        <v>8027</v>
      </c>
    </row>
    <row r="17" spans="1:6">
      <c r="A17" s="1"/>
      <c r="B17" s="1"/>
      <c r="C17" s="1"/>
      <c r="D17" s="1"/>
      <c r="E17" s="1" t="s">
        <v>15</v>
      </c>
      <c r="F17" s="2">
        <v>9163</v>
      </c>
    </row>
    <row r="18" spans="1:6">
      <c r="A18" s="1"/>
      <c r="B18" s="1"/>
      <c r="C18" s="1"/>
      <c r="D18" s="1"/>
      <c r="E18" s="1" t="s">
        <v>109</v>
      </c>
      <c r="F18" s="2">
        <v>600</v>
      </c>
    </row>
    <row r="19" spans="1:6">
      <c r="A19" s="1"/>
      <c r="B19" s="1"/>
      <c r="C19" s="1"/>
      <c r="D19" s="1"/>
      <c r="E19" s="1" t="s">
        <v>16</v>
      </c>
      <c r="F19" s="2">
        <v>9275</v>
      </c>
    </row>
    <row r="20" spans="1:6">
      <c r="A20" s="1"/>
      <c r="B20" s="1"/>
      <c r="C20" s="1"/>
      <c r="D20" s="1"/>
      <c r="E20" s="1" t="s">
        <v>17</v>
      </c>
      <c r="F20" s="2">
        <v>9625</v>
      </c>
    </row>
    <row r="21" spans="1:6">
      <c r="A21" s="1"/>
      <c r="B21" s="1"/>
      <c r="C21" s="1"/>
      <c r="D21" s="1"/>
      <c r="E21" s="1" t="s">
        <v>18</v>
      </c>
      <c r="F21" s="2">
        <v>6500</v>
      </c>
    </row>
    <row r="22" spans="1:6">
      <c r="A22" s="1"/>
      <c r="B22" s="1"/>
      <c r="C22" s="1"/>
      <c r="D22" s="1"/>
      <c r="E22" s="1" t="s">
        <v>19</v>
      </c>
      <c r="F22" s="2">
        <v>6935</v>
      </c>
    </row>
    <row r="23" spans="1:6">
      <c r="A23" s="1"/>
      <c r="B23" s="1"/>
      <c r="C23" s="1"/>
      <c r="D23" s="1"/>
      <c r="E23" s="1" t="s">
        <v>20</v>
      </c>
      <c r="F23" s="2">
        <v>6500</v>
      </c>
    </row>
    <row r="24" spans="1:6">
      <c r="A24" s="1"/>
      <c r="B24" s="1"/>
      <c r="C24" s="1"/>
      <c r="D24" s="1"/>
      <c r="E24" s="1" t="s">
        <v>21</v>
      </c>
      <c r="F24" s="2">
        <v>9170</v>
      </c>
    </row>
    <row r="25" spans="1:6">
      <c r="A25" s="1"/>
      <c r="B25" s="1"/>
      <c r="C25" s="1"/>
      <c r="D25" s="1"/>
      <c r="E25" s="1" t="s">
        <v>22</v>
      </c>
      <c r="F25" s="2">
        <v>6264</v>
      </c>
    </row>
    <row r="26" spans="1:6">
      <c r="A26" s="1"/>
      <c r="B26" s="1"/>
      <c r="C26" s="1"/>
      <c r="D26" s="1"/>
      <c r="E26" s="1" t="s">
        <v>23</v>
      </c>
      <c r="F26" s="2">
        <v>8668</v>
      </c>
    </row>
    <row r="27" spans="1:6">
      <c r="A27" s="1"/>
      <c r="B27" s="1"/>
      <c r="C27" s="1"/>
      <c r="D27" s="1"/>
      <c r="E27" s="1" t="s">
        <v>25</v>
      </c>
      <c r="F27" s="2">
        <v>6415</v>
      </c>
    </row>
    <row r="28" spans="1:6">
      <c r="A28" s="1"/>
      <c r="B28" s="1"/>
      <c r="C28" s="1"/>
      <c r="D28" s="1"/>
      <c r="E28" s="1" t="s">
        <v>116</v>
      </c>
      <c r="F28" s="2">
        <v>4800</v>
      </c>
    </row>
    <row r="29" spans="1:6" ht="15" thickBot="1">
      <c r="A29" s="1"/>
      <c r="B29" s="1"/>
      <c r="C29" s="1"/>
      <c r="D29" s="1"/>
      <c r="E29" s="1" t="s">
        <v>26</v>
      </c>
      <c r="F29" s="3">
        <v>9540</v>
      </c>
    </row>
    <row r="30" spans="1:6" ht="15" thickBot="1">
      <c r="A30" s="1"/>
      <c r="B30" s="1"/>
      <c r="C30" s="1"/>
      <c r="D30" s="1" t="s">
        <v>27</v>
      </c>
      <c r="E30" s="1"/>
      <c r="F30" s="4">
        <f>ROUND(SUM(F3:F29),5)</f>
        <v>202102.53</v>
      </c>
    </row>
    <row r="31" spans="1:6" ht="30" customHeight="1">
      <c r="A31" s="1"/>
      <c r="B31" s="1"/>
      <c r="C31" s="1" t="s">
        <v>28</v>
      </c>
      <c r="D31" s="1"/>
      <c r="E31" s="1"/>
      <c r="F31" s="2">
        <f>F30</f>
        <v>202102.53</v>
      </c>
    </row>
    <row r="32" spans="1:6" ht="30" customHeight="1">
      <c r="A32" s="1"/>
      <c r="B32" s="1"/>
      <c r="C32" s="1"/>
      <c r="D32" s="1" t="s">
        <v>29</v>
      </c>
      <c r="E32" s="1"/>
      <c r="F32" s="2"/>
    </row>
    <row r="33" spans="1:6">
      <c r="A33" s="1"/>
      <c r="B33" s="1"/>
      <c r="C33" s="1"/>
      <c r="D33" s="1"/>
      <c r="E33" s="1" t="s">
        <v>30</v>
      </c>
      <c r="F33" s="2"/>
    </row>
    <row r="34" spans="1:6">
      <c r="A34" s="1"/>
      <c r="B34" s="1"/>
      <c r="C34" s="1"/>
      <c r="D34" s="1"/>
      <c r="E34" s="1" t="s">
        <v>31</v>
      </c>
      <c r="F34" s="2"/>
    </row>
    <row r="35" spans="1:6">
      <c r="A35" s="1"/>
      <c r="B35" s="1"/>
      <c r="C35" s="1"/>
      <c r="D35" s="1"/>
      <c r="E35" s="1" t="s">
        <v>32</v>
      </c>
      <c r="F35" s="2"/>
    </row>
    <row r="36" spans="1:6">
      <c r="A36" s="1"/>
      <c r="B36" s="1"/>
      <c r="C36" s="1"/>
      <c r="D36" s="1"/>
      <c r="E36" s="1" t="s">
        <v>33</v>
      </c>
      <c r="F36" s="2"/>
    </row>
    <row r="37" spans="1:6">
      <c r="A37" s="1"/>
      <c r="B37" s="1"/>
      <c r="C37" s="1"/>
      <c r="D37" s="1"/>
      <c r="E37" s="1" t="s">
        <v>34</v>
      </c>
      <c r="F37" s="2"/>
    </row>
    <row r="38" spans="1:6">
      <c r="A38" s="1"/>
      <c r="B38" s="1"/>
      <c r="C38" s="1"/>
      <c r="D38" s="1"/>
      <c r="E38" s="1" t="s">
        <v>35</v>
      </c>
      <c r="F38" s="2"/>
    </row>
    <row r="39" spans="1:6">
      <c r="A39" s="1"/>
      <c r="B39" s="1"/>
      <c r="C39" s="1"/>
      <c r="D39" s="1"/>
      <c r="E39" s="1" t="s">
        <v>36</v>
      </c>
      <c r="F39" s="2"/>
    </row>
    <row r="40" spans="1:6">
      <c r="A40" s="1"/>
      <c r="B40" s="1"/>
      <c r="C40" s="1"/>
      <c r="D40" s="1"/>
      <c r="E40" s="1" t="s">
        <v>37</v>
      </c>
      <c r="F40" s="2"/>
    </row>
    <row r="41" spans="1:6">
      <c r="A41" s="1"/>
      <c r="B41" s="1"/>
      <c r="C41" s="1"/>
      <c r="D41" s="1"/>
      <c r="E41" s="1" t="s">
        <v>38</v>
      </c>
      <c r="F41" s="2"/>
    </row>
    <row r="42" spans="1:6">
      <c r="A42" s="1"/>
      <c r="B42" s="1"/>
      <c r="C42" s="1"/>
      <c r="D42" s="1"/>
      <c r="E42" s="1" t="s">
        <v>39</v>
      </c>
      <c r="F42" s="2"/>
    </row>
    <row r="43" spans="1:6">
      <c r="A43" s="1"/>
      <c r="B43" s="1"/>
      <c r="C43" s="1"/>
      <c r="D43" s="1"/>
      <c r="E43" s="1" t="s">
        <v>40</v>
      </c>
      <c r="F43" s="2"/>
    </row>
    <row r="44" spans="1:6">
      <c r="A44" s="1"/>
      <c r="B44" s="1"/>
      <c r="C44" s="1"/>
      <c r="D44" s="1"/>
      <c r="E44" s="1" t="s">
        <v>41</v>
      </c>
      <c r="F44" s="2"/>
    </row>
    <row r="45" spans="1:6">
      <c r="A45" s="1"/>
      <c r="B45" s="1"/>
      <c r="C45" s="1"/>
      <c r="D45" s="1"/>
      <c r="E45" s="1" t="s">
        <v>42</v>
      </c>
      <c r="F45" s="2"/>
    </row>
    <row r="46" spans="1:6">
      <c r="A46" s="1"/>
      <c r="B46" s="1"/>
      <c r="C46" s="1"/>
      <c r="D46" s="1"/>
      <c r="E46" s="1" t="s">
        <v>43</v>
      </c>
      <c r="F46" s="2"/>
    </row>
    <row r="47" spans="1:6">
      <c r="A47" s="1"/>
      <c r="B47" s="1"/>
      <c r="C47" s="1"/>
      <c r="D47" s="1"/>
      <c r="E47" s="1" t="s">
        <v>44</v>
      </c>
      <c r="F47" s="2"/>
    </row>
    <row r="48" spans="1:6">
      <c r="A48" s="1"/>
      <c r="B48" s="1"/>
      <c r="C48" s="1"/>
      <c r="D48" s="1"/>
      <c r="E48" s="1" t="s">
        <v>45</v>
      </c>
      <c r="F48" s="2"/>
    </row>
    <row r="49" spans="1:6">
      <c r="A49" s="1"/>
      <c r="B49" s="1"/>
      <c r="C49" s="1"/>
      <c r="D49" s="1"/>
      <c r="E49" s="1" t="s">
        <v>46</v>
      </c>
      <c r="F49" s="2"/>
    </row>
    <row r="50" spans="1:6">
      <c r="A50" s="1"/>
      <c r="B50" s="1"/>
      <c r="C50" s="1"/>
      <c r="D50" s="1"/>
      <c r="E50" s="1" t="s">
        <v>47</v>
      </c>
      <c r="F50" s="2"/>
    </row>
    <row r="51" spans="1:6">
      <c r="A51" s="1"/>
      <c r="B51" s="1"/>
      <c r="C51" s="1"/>
      <c r="D51" s="1"/>
      <c r="E51" s="1" t="s">
        <v>120</v>
      </c>
      <c r="F51" s="2">
        <v>497.1</v>
      </c>
    </row>
    <row r="52" spans="1:6">
      <c r="A52" s="1"/>
      <c r="B52" s="1"/>
      <c r="C52" s="1"/>
      <c r="D52" s="1"/>
      <c r="E52" s="1" t="s">
        <v>48</v>
      </c>
      <c r="F52" s="2"/>
    </row>
    <row r="53" spans="1:6">
      <c r="A53" s="1"/>
      <c r="B53" s="1"/>
      <c r="C53" s="1"/>
      <c r="D53" s="1"/>
      <c r="E53" s="1" t="s">
        <v>49</v>
      </c>
      <c r="F53" s="2">
        <v>506.37</v>
      </c>
    </row>
    <row r="54" spans="1:6">
      <c r="A54" s="1"/>
      <c r="B54" s="1"/>
      <c r="C54" s="1"/>
      <c r="D54" s="1"/>
      <c r="E54" s="1" t="s">
        <v>50</v>
      </c>
      <c r="F54" s="2"/>
    </row>
    <row r="55" spans="1:6">
      <c r="A55" s="1"/>
      <c r="B55" s="1"/>
      <c r="C55" s="1"/>
      <c r="D55" s="1"/>
      <c r="E55" s="1" t="s">
        <v>51</v>
      </c>
      <c r="F55" s="2"/>
    </row>
    <row r="56" spans="1:6">
      <c r="A56" s="1"/>
      <c r="B56" s="1"/>
      <c r="C56" s="1"/>
      <c r="D56" s="1"/>
      <c r="E56" s="1" t="s">
        <v>52</v>
      </c>
      <c r="F56" s="2"/>
    </row>
    <row r="57" spans="1:6">
      <c r="A57" s="1"/>
      <c r="B57" s="1"/>
      <c r="C57" s="1"/>
      <c r="D57" s="1"/>
      <c r="E57" s="1" t="s">
        <v>53</v>
      </c>
      <c r="F57" s="2">
        <v>163.80000000000001</v>
      </c>
    </row>
    <row r="58" spans="1:6">
      <c r="A58" s="1"/>
      <c r="B58" s="1"/>
      <c r="C58" s="1"/>
      <c r="D58" s="1"/>
      <c r="E58" s="1" t="s">
        <v>110</v>
      </c>
      <c r="F58" s="2"/>
    </row>
    <row r="59" spans="1:6">
      <c r="A59" s="1"/>
      <c r="B59" s="1"/>
      <c r="C59" s="1"/>
      <c r="D59" s="1"/>
      <c r="E59" s="1" t="s">
        <v>111</v>
      </c>
      <c r="F59" s="2"/>
    </row>
    <row r="60" spans="1:6">
      <c r="A60" s="1"/>
      <c r="B60" s="1"/>
      <c r="C60" s="1"/>
      <c r="D60" s="1"/>
      <c r="E60" s="1" t="s">
        <v>54</v>
      </c>
      <c r="F60" s="2">
        <v>1003.92</v>
      </c>
    </row>
    <row r="61" spans="1:6">
      <c r="A61" s="1"/>
      <c r="B61" s="1"/>
      <c r="C61" s="1"/>
      <c r="D61" s="1"/>
      <c r="E61" s="1" t="s">
        <v>121</v>
      </c>
      <c r="F61" s="2">
        <v>425.4</v>
      </c>
    </row>
    <row r="62" spans="1:6">
      <c r="A62" s="1"/>
      <c r="B62" s="1"/>
      <c r="C62" s="1"/>
      <c r="D62" s="1"/>
      <c r="E62" s="1" t="s">
        <v>55</v>
      </c>
      <c r="F62" s="2"/>
    </row>
    <row r="63" spans="1:6">
      <c r="A63" s="1"/>
      <c r="B63" s="1"/>
      <c r="C63" s="1"/>
      <c r="D63" s="1"/>
      <c r="E63" s="1" t="s">
        <v>112</v>
      </c>
      <c r="F63" s="2">
        <v>292.45999999999998</v>
      </c>
    </row>
    <row r="64" spans="1:6">
      <c r="A64" s="1"/>
      <c r="B64" s="1"/>
      <c r="C64" s="1"/>
      <c r="D64" s="1"/>
      <c r="E64" s="1" t="s">
        <v>56</v>
      </c>
      <c r="F64" s="2">
        <v>570.13</v>
      </c>
    </row>
    <row r="65" spans="1:6">
      <c r="A65" s="1"/>
      <c r="B65" s="1"/>
      <c r="C65" s="1"/>
      <c r="D65" s="1"/>
      <c r="E65" s="1" t="s">
        <v>57</v>
      </c>
      <c r="F65" s="2">
        <v>460.52</v>
      </c>
    </row>
    <row r="66" spans="1:6">
      <c r="A66" s="1"/>
      <c r="B66" s="1"/>
      <c r="C66" s="1"/>
      <c r="D66" s="1"/>
      <c r="E66" s="1" t="s">
        <v>122</v>
      </c>
      <c r="F66" s="2">
        <v>20.05</v>
      </c>
    </row>
    <row r="67" spans="1:6">
      <c r="A67" s="1"/>
      <c r="B67" s="1"/>
      <c r="C67" s="1"/>
      <c r="D67" s="1"/>
      <c r="E67" s="1" t="s">
        <v>58</v>
      </c>
      <c r="F67" s="2">
        <v>757.84</v>
      </c>
    </row>
    <row r="68" spans="1:6">
      <c r="A68" s="1"/>
      <c r="B68" s="1"/>
      <c r="C68" s="1"/>
      <c r="D68" s="1"/>
      <c r="E68" s="1" t="s">
        <v>59</v>
      </c>
      <c r="F68" s="2">
        <v>873.19</v>
      </c>
    </row>
    <row r="69" spans="1:6">
      <c r="A69" s="1"/>
      <c r="B69" s="1"/>
      <c r="C69" s="1"/>
      <c r="D69" s="1"/>
      <c r="E69" s="1" t="s">
        <v>60</v>
      </c>
      <c r="F69" s="2">
        <v>1513.5</v>
      </c>
    </row>
    <row r="70" spans="1:6">
      <c r="A70" s="1"/>
      <c r="B70" s="1"/>
      <c r="C70" s="1"/>
      <c r="D70" s="1"/>
      <c r="E70" s="1" t="s">
        <v>61</v>
      </c>
      <c r="F70" s="2">
        <v>2482.85</v>
      </c>
    </row>
    <row r="71" spans="1:6">
      <c r="A71" s="1"/>
      <c r="B71" s="1"/>
      <c r="C71" s="1"/>
      <c r="D71" s="1"/>
      <c r="E71" s="1" t="s">
        <v>62</v>
      </c>
      <c r="F71" s="2">
        <v>855.91</v>
      </c>
    </row>
    <row r="72" spans="1:6">
      <c r="A72" s="1"/>
      <c r="B72" s="1"/>
      <c r="C72" s="1"/>
      <c r="D72" s="1"/>
      <c r="E72" s="1" t="s">
        <v>63</v>
      </c>
      <c r="F72" s="2">
        <v>3121</v>
      </c>
    </row>
    <row r="73" spans="1:6">
      <c r="A73" s="1"/>
      <c r="B73" s="1"/>
      <c r="C73" s="1"/>
      <c r="D73" s="1"/>
      <c r="E73" s="1" t="s">
        <v>64</v>
      </c>
      <c r="F73" s="2">
        <v>716.53</v>
      </c>
    </row>
    <row r="74" spans="1:6">
      <c r="A74" s="1"/>
      <c r="B74" s="1"/>
      <c r="C74" s="1"/>
      <c r="D74" s="1"/>
      <c r="E74" s="1" t="s">
        <v>65</v>
      </c>
      <c r="F74" s="2">
        <v>125</v>
      </c>
    </row>
    <row r="75" spans="1:6">
      <c r="A75" s="1"/>
      <c r="B75" s="1"/>
      <c r="C75" s="1"/>
      <c r="D75" s="1"/>
      <c r="E75" s="1" t="s">
        <v>66</v>
      </c>
      <c r="F75" s="2">
        <v>1907.59</v>
      </c>
    </row>
    <row r="76" spans="1:6">
      <c r="A76" s="1"/>
      <c r="B76" s="1"/>
      <c r="C76" s="1"/>
      <c r="D76" s="1"/>
      <c r="E76" s="1" t="s">
        <v>67</v>
      </c>
      <c r="F76" s="2"/>
    </row>
    <row r="77" spans="1:6">
      <c r="A77" s="1"/>
      <c r="B77" s="1"/>
      <c r="C77" s="1"/>
      <c r="D77" s="1"/>
      <c r="E77" s="1" t="s">
        <v>117</v>
      </c>
      <c r="F77" s="2">
        <v>150</v>
      </c>
    </row>
    <row r="78" spans="1:6">
      <c r="A78" s="1"/>
      <c r="B78" s="1"/>
      <c r="C78" s="1"/>
      <c r="D78" s="1"/>
      <c r="E78" s="1" t="s">
        <v>68</v>
      </c>
      <c r="F78" s="2">
        <v>376.98</v>
      </c>
    </row>
    <row r="79" spans="1:6">
      <c r="A79" s="1"/>
      <c r="B79" s="1"/>
      <c r="C79" s="1"/>
      <c r="D79" s="1"/>
      <c r="E79" s="1" t="s">
        <v>69</v>
      </c>
      <c r="F79" s="2">
        <v>781.27</v>
      </c>
    </row>
    <row r="80" spans="1:6">
      <c r="A80" s="1"/>
      <c r="B80" s="1"/>
      <c r="C80" s="1"/>
      <c r="D80" s="1"/>
      <c r="E80" s="1" t="s">
        <v>70</v>
      </c>
      <c r="F80" s="2">
        <v>1123.7</v>
      </c>
    </row>
    <row r="81" spans="1:6">
      <c r="A81" s="1"/>
      <c r="B81" s="1"/>
      <c r="C81" s="1"/>
      <c r="D81" s="1"/>
      <c r="E81" s="1" t="s">
        <v>118</v>
      </c>
      <c r="F81" s="2">
        <v>2250</v>
      </c>
    </row>
    <row r="82" spans="1:6">
      <c r="A82" s="1"/>
      <c r="B82" s="1"/>
      <c r="C82" s="1"/>
      <c r="D82" s="1"/>
      <c r="E82" s="1" t="s">
        <v>71</v>
      </c>
      <c r="F82" s="2">
        <v>881.74</v>
      </c>
    </row>
    <row r="83" spans="1:6">
      <c r="A83" s="1"/>
      <c r="B83" s="1"/>
      <c r="C83" s="1"/>
      <c r="D83" s="1"/>
      <c r="E83" s="1" t="s">
        <v>72</v>
      </c>
      <c r="F83" s="2">
        <v>345</v>
      </c>
    </row>
    <row r="84" spans="1:6">
      <c r="A84" s="1"/>
      <c r="B84" s="1"/>
      <c r="C84" s="1"/>
      <c r="D84" s="1"/>
      <c r="E84" s="1" t="s">
        <v>73</v>
      </c>
      <c r="F84" s="2">
        <v>5655.84</v>
      </c>
    </row>
    <row r="85" spans="1:6">
      <c r="A85" s="1"/>
      <c r="B85" s="1"/>
      <c r="C85" s="1"/>
      <c r="D85" s="1"/>
      <c r="E85" s="1" t="s">
        <v>74</v>
      </c>
      <c r="F85" s="2">
        <v>10356.01</v>
      </c>
    </row>
    <row r="86" spans="1:6">
      <c r="A86" s="1"/>
      <c r="B86" s="1"/>
      <c r="C86" s="1"/>
      <c r="D86" s="1"/>
      <c r="E86" s="1" t="s">
        <v>75</v>
      </c>
      <c r="F86" s="2">
        <v>190</v>
      </c>
    </row>
    <row r="87" spans="1:6">
      <c r="A87" s="1"/>
      <c r="B87" s="1"/>
      <c r="C87" s="1"/>
      <c r="D87" s="1"/>
      <c r="E87" s="1" t="s">
        <v>76</v>
      </c>
      <c r="F87" s="2">
        <v>739.23</v>
      </c>
    </row>
    <row r="88" spans="1:6">
      <c r="A88" s="1"/>
      <c r="B88" s="1"/>
      <c r="C88" s="1"/>
      <c r="D88" s="1"/>
      <c r="E88" s="1" t="s">
        <v>77</v>
      </c>
      <c r="F88" s="2">
        <v>2007.29</v>
      </c>
    </row>
    <row r="89" spans="1:6">
      <c r="A89" s="1"/>
      <c r="B89" s="1"/>
      <c r="C89" s="1"/>
      <c r="D89" s="1"/>
      <c r="E89" s="1" t="s">
        <v>78</v>
      </c>
      <c r="F89" s="2">
        <v>330</v>
      </c>
    </row>
    <row r="90" spans="1:6">
      <c r="A90" s="1"/>
      <c r="B90" s="1"/>
      <c r="C90" s="1"/>
      <c r="D90" s="1"/>
      <c r="E90" s="1" t="s">
        <v>79</v>
      </c>
      <c r="F90" s="2">
        <v>255.88</v>
      </c>
    </row>
    <row r="91" spans="1:6">
      <c r="A91" s="1"/>
      <c r="B91" s="1"/>
      <c r="C91" s="1"/>
      <c r="D91" s="1"/>
      <c r="E91" s="1" t="s">
        <v>113</v>
      </c>
      <c r="F91" s="2">
        <v>430</v>
      </c>
    </row>
    <row r="92" spans="1:6">
      <c r="A92" s="1"/>
      <c r="B92" s="1"/>
      <c r="C92" s="1"/>
      <c r="D92" s="1"/>
      <c r="E92" s="1" t="s">
        <v>80</v>
      </c>
      <c r="F92" s="2"/>
    </row>
    <row r="93" spans="1:6">
      <c r="A93" s="1"/>
      <c r="B93" s="1"/>
      <c r="C93" s="1"/>
      <c r="D93" s="1"/>
      <c r="E93" s="1" t="s">
        <v>81</v>
      </c>
      <c r="F93" s="2">
        <v>1302.01</v>
      </c>
    </row>
    <row r="94" spans="1:6">
      <c r="A94" s="1"/>
      <c r="B94" s="1"/>
      <c r="C94" s="1"/>
      <c r="D94" s="1"/>
      <c r="E94" s="1" t="s">
        <v>82</v>
      </c>
      <c r="F94" s="2">
        <v>1717.29</v>
      </c>
    </row>
    <row r="95" spans="1:6">
      <c r="A95" s="1"/>
      <c r="B95" s="1"/>
      <c r="C95" s="1"/>
      <c r="D95" s="1"/>
      <c r="E95" s="1" t="s">
        <v>83</v>
      </c>
      <c r="F95" s="2">
        <v>2025.96</v>
      </c>
    </row>
    <row r="96" spans="1:6">
      <c r="A96" s="1"/>
      <c r="B96" s="1"/>
      <c r="C96" s="1"/>
      <c r="D96" s="1"/>
      <c r="E96" s="1" t="s">
        <v>84</v>
      </c>
      <c r="F96" s="2">
        <v>3711.45</v>
      </c>
    </row>
    <row r="97" spans="1:6">
      <c r="A97" s="1"/>
      <c r="B97" s="1"/>
      <c r="C97" s="1"/>
      <c r="D97" s="1"/>
      <c r="E97" s="1" t="s">
        <v>85</v>
      </c>
      <c r="F97" s="2">
        <v>1156.46</v>
      </c>
    </row>
    <row r="98" spans="1:6">
      <c r="A98" s="1"/>
      <c r="B98" s="1"/>
      <c r="C98" s="1"/>
      <c r="D98" s="1"/>
      <c r="E98" s="1" t="s">
        <v>86</v>
      </c>
      <c r="F98" s="2">
        <v>1413.92</v>
      </c>
    </row>
    <row r="99" spans="1:6">
      <c r="A99" s="1"/>
      <c r="B99" s="1"/>
      <c r="C99" s="1"/>
      <c r="D99" s="1"/>
      <c r="E99" s="1" t="s">
        <v>87</v>
      </c>
      <c r="F99" s="2">
        <v>1693.77</v>
      </c>
    </row>
    <row r="100" spans="1:6">
      <c r="A100" s="1"/>
      <c r="B100" s="1"/>
      <c r="C100" s="1"/>
      <c r="D100" s="1"/>
      <c r="E100" s="1" t="s">
        <v>88</v>
      </c>
      <c r="F100" s="2">
        <v>997.06</v>
      </c>
    </row>
    <row r="101" spans="1:6">
      <c r="A101" s="1"/>
      <c r="B101" s="1"/>
      <c r="C101" s="1"/>
      <c r="D101" s="1"/>
      <c r="E101" s="1" t="s">
        <v>89</v>
      </c>
      <c r="F101" s="2">
        <v>1471.74</v>
      </c>
    </row>
    <row r="102" spans="1:6">
      <c r="A102" s="1"/>
      <c r="B102" s="1"/>
      <c r="C102" s="1"/>
      <c r="D102" s="1"/>
      <c r="E102" s="1" t="s">
        <v>90</v>
      </c>
      <c r="F102" s="2">
        <v>1215.3399999999999</v>
      </c>
    </row>
    <row r="103" spans="1:6">
      <c r="A103" s="1"/>
      <c r="B103" s="1"/>
      <c r="C103" s="1"/>
      <c r="D103" s="1"/>
      <c r="E103" s="1" t="s">
        <v>91</v>
      </c>
      <c r="F103" s="2">
        <v>786.19</v>
      </c>
    </row>
    <row r="104" spans="1:6">
      <c r="A104" s="1"/>
      <c r="B104" s="1"/>
      <c r="C104" s="1"/>
      <c r="D104" s="1"/>
      <c r="E104" s="1" t="s">
        <v>92</v>
      </c>
      <c r="F104" s="2">
        <v>1727.73</v>
      </c>
    </row>
    <row r="105" spans="1:6">
      <c r="A105" s="1"/>
      <c r="B105" s="1"/>
      <c r="C105" s="1"/>
      <c r="D105" s="1"/>
      <c r="E105" s="1" t="s">
        <v>93</v>
      </c>
      <c r="F105" s="2">
        <v>1068.6099999999999</v>
      </c>
    </row>
    <row r="106" spans="1:6">
      <c r="A106" s="1"/>
      <c r="B106" s="1"/>
      <c r="C106" s="1"/>
      <c r="D106" s="1"/>
      <c r="E106" s="1" t="s">
        <v>94</v>
      </c>
      <c r="F106" s="2">
        <v>1068.9000000000001</v>
      </c>
    </row>
    <row r="107" spans="1:6">
      <c r="A107" s="1"/>
      <c r="B107" s="1"/>
      <c r="C107" s="1"/>
      <c r="D107" s="1"/>
      <c r="E107" s="1" t="s">
        <v>114</v>
      </c>
      <c r="F107" s="2">
        <v>524.45000000000005</v>
      </c>
    </row>
    <row r="108" spans="1:6">
      <c r="A108" s="1"/>
      <c r="B108" s="1"/>
      <c r="C108" s="1"/>
      <c r="D108" s="1"/>
      <c r="E108" s="1" t="s">
        <v>115</v>
      </c>
      <c r="F108" s="2">
        <v>958.63</v>
      </c>
    </row>
    <row r="109" spans="1:6">
      <c r="A109" s="1"/>
      <c r="B109" s="1"/>
      <c r="C109" s="1"/>
      <c r="D109" s="1"/>
      <c r="E109" s="1" t="s">
        <v>95</v>
      </c>
      <c r="F109" s="2">
        <v>2095.08</v>
      </c>
    </row>
    <row r="110" spans="1:6">
      <c r="A110" s="1"/>
      <c r="B110" s="1"/>
      <c r="C110" s="1"/>
      <c r="D110" s="1"/>
      <c r="E110" s="1" t="s">
        <v>96</v>
      </c>
      <c r="F110" s="2">
        <v>1602.3</v>
      </c>
    </row>
    <row r="111" spans="1:6">
      <c r="A111" s="1"/>
      <c r="B111" s="1"/>
      <c r="C111" s="1"/>
      <c r="D111" s="1"/>
      <c r="E111" s="1" t="s">
        <v>97</v>
      </c>
      <c r="F111" s="2">
        <v>1556</v>
      </c>
    </row>
    <row r="112" spans="1:6">
      <c r="A112" s="1"/>
      <c r="B112" s="1"/>
      <c r="C112" s="1"/>
      <c r="D112" s="1"/>
      <c r="E112" s="1" t="s">
        <v>98</v>
      </c>
      <c r="F112" s="2">
        <v>1000.83</v>
      </c>
    </row>
    <row r="113" spans="1:6">
      <c r="A113" s="1"/>
      <c r="B113" s="1"/>
      <c r="C113" s="1"/>
      <c r="D113" s="1"/>
      <c r="E113" s="1" t="s">
        <v>99</v>
      </c>
      <c r="F113" s="2">
        <v>1802.97</v>
      </c>
    </row>
    <row r="114" spans="1:6">
      <c r="A114" s="1"/>
      <c r="B114" s="1"/>
      <c r="C114" s="1"/>
      <c r="D114" s="1"/>
      <c r="E114" s="1" t="s">
        <v>100</v>
      </c>
      <c r="F114" s="2">
        <v>1515.88</v>
      </c>
    </row>
    <row r="115" spans="1:6">
      <c r="A115" s="1"/>
      <c r="B115" s="1"/>
      <c r="C115" s="1"/>
      <c r="D115" s="1"/>
      <c r="E115" s="1" t="s">
        <v>101</v>
      </c>
      <c r="F115" s="2">
        <v>1991</v>
      </c>
    </row>
    <row r="116" spans="1:6">
      <c r="A116" s="1"/>
      <c r="B116" s="1"/>
      <c r="C116" s="1"/>
      <c r="D116" s="1"/>
      <c r="E116" s="1" t="s">
        <v>102</v>
      </c>
      <c r="F116" s="2">
        <v>943.81</v>
      </c>
    </row>
    <row r="117" spans="1:6">
      <c r="A117" s="1"/>
      <c r="B117" s="1"/>
      <c r="C117" s="1"/>
      <c r="D117" s="1"/>
      <c r="E117" s="1" t="s">
        <v>119</v>
      </c>
      <c r="F117" s="2">
        <v>972.55</v>
      </c>
    </row>
    <row r="118" spans="1:6" ht="15" thickBot="1">
      <c r="A118" s="1"/>
      <c r="B118" s="1"/>
      <c r="C118" s="1"/>
      <c r="D118" s="1"/>
      <c r="E118" s="1" t="s">
        <v>103</v>
      </c>
      <c r="F118" s="3">
        <v>1747.74</v>
      </c>
    </row>
    <row r="119" spans="1:6" ht="15" thickBot="1">
      <c r="A119" s="1"/>
      <c r="B119" s="1"/>
      <c r="C119" s="1"/>
      <c r="D119" s="1" t="s">
        <v>104</v>
      </c>
      <c r="E119" s="1"/>
      <c r="F119" s="5">
        <f>ROUND(SUM(F32:F118),5)</f>
        <v>80233.77</v>
      </c>
    </row>
    <row r="120" spans="1:6" ht="30" customHeight="1" thickBot="1">
      <c r="A120" s="1"/>
      <c r="B120" s="1" t="s">
        <v>105</v>
      </c>
      <c r="C120" s="1"/>
      <c r="D120" s="1"/>
      <c r="E120" s="1"/>
      <c r="F120" s="5">
        <f>ROUND(F2+F31-F119,5)</f>
        <v>121868.76</v>
      </c>
    </row>
    <row r="121" spans="1:6" s="7" customFormat="1" ht="30" customHeight="1" thickBot="1">
      <c r="A121" s="1" t="s">
        <v>106</v>
      </c>
      <c r="B121" s="1"/>
      <c r="C121" s="1"/>
      <c r="D121" s="1"/>
      <c r="E121" s="1"/>
      <c r="F121" s="6">
        <f>F120</f>
        <v>121868.76</v>
      </c>
    </row>
    <row r="122" spans="1:6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</vt:lpstr>
      <vt:lpstr>2023</vt:lpstr>
      <vt:lpstr>2022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Baker</dc:creator>
  <cp:lastModifiedBy>Baker, Tess</cp:lastModifiedBy>
  <cp:lastPrinted>2024-12-20T15:44:53Z</cp:lastPrinted>
  <dcterms:created xsi:type="dcterms:W3CDTF">2024-12-14T19:20:50Z</dcterms:created>
  <dcterms:modified xsi:type="dcterms:W3CDTF">2024-12-20T15:45:16Z</dcterms:modified>
</cp:coreProperties>
</file>